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codeName="ThisWorkbook" defaultThemeVersion="166925"/>
  <mc:AlternateContent xmlns:mc="http://schemas.openxmlformats.org/markup-compatibility/2006">
    <mc:Choice Requires="x15">
      <x15ac:absPath xmlns:x15ac="http://schemas.microsoft.com/office/spreadsheetml/2010/11/ac" url="/Users/kosukeichihashi/Dropbox/MEINHAUS共有フォルダ/★最新の運営規定等/看多機/"/>
    </mc:Choice>
  </mc:AlternateContent>
  <xr:revisionPtr revIDLastSave="0" documentId="13_ncr:1_{F3EB5072-0CAE-B444-925A-8A4B4D561E05}" xr6:coauthVersionLast="47" xr6:coauthVersionMax="47" xr10:uidLastSave="{00000000-0000-0000-0000-000000000000}"/>
  <bookViews>
    <workbookView xWindow="0" yWindow="500" windowWidth="34200" windowHeight="19700" xr2:uid="{374B424D-2E71-E14C-977B-6C2EAC645BCE}"/>
  </bookViews>
  <sheets>
    <sheet name="計算シート" sheetId="1" r:id="rId1"/>
    <sheet name="わかりやすい方" sheetId="2" r:id="rId2"/>
  </sheets>
  <definedNames>
    <definedName name="_xlnm.Print_Area" localSheetId="1">わかりやすい方!$A$2:$K$33</definedName>
    <definedName name="_xlnm.Print_Area" localSheetId="0">計算シート!$A$1:$M$132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122" i="1" l="1"/>
  <c r="M122" i="1" s="1"/>
  <c r="H20" i="2" s="1"/>
  <c r="K124" i="1"/>
  <c r="C24" i="2"/>
  <c r="M76" i="1"/>
  <c r="M85" i="1"/>
  <c r="K109" i="1"/>
  <c r="C18" i="1"/>
  <c r="M22" i="1"/>
  <c r="E20" i="1"/>
  <c r="C11" i="1"/>
  <c r="E76" i="1"/>
  <c r="K76" i="1" s="1"/>
  <c r="E75" i="1"/>
  <c r="I75" i="1" s="1"/>
  <c r="M43" i="1"/>
  <c r="E43" i="1"/>
  <c r="E41" i="1"/>
  <c r="E40" i="1"/>
  <c r="C25" i="1"/>
  <c r="E39" i="1" s="1"/>
  <c r="E4" i="1"/>
  <c r="K4" i="1" s="1"/>
  <c r="E98" i="1"/>
  <c r="I98" i="1" s="1"/>
  <c r="M98" i="1"/>
  <c r="M29" i="1"/>
  <c r="M36" i="1"/>
  <c r="M54" i="1"/>
  <c r="K110" i="1"/>
  <c r="K111" i="1"/>
  <c r="K115" i="1"/>
  <c r="K116" i="1"/>
  <c r="K117" i="1"/>
  <c r="K118" i="1"/>
  <c r="K123" i="1"/>
  <c r="K125" i="1"/>
  <c r="K126" i="1"/>
  <c r="E83" i="1"/>
  <c r="I83" i="1" s="1"/>
  <c r="E73" i="1"/>
  <c r="K73" i="1" s="1"/>
  <c r="E72" i="1"/>
  <c r="I72" i="1" s="1"/>
  <c r="E71" i="1"/>
  <c r="I71" i="1" s="1"/>
  <c r="E69" i="1"/>
  <c r="I69" i="1" s="1"/>
  <c r="E68" i="1"/>
  <c r="G68" i="1" s="1"/>
  <c r="E78" i="1"/>
  <c r="I78" i="1" s="1"/>
  <c r="E58" i="1"/>
  <c r="I58" i="1" s="1"/>
  <c r="E57" i="1"/>
  <c r="G57" i="1" s="1"/>
  <c r="C26" i="1"/>
  <c r="E26" i="1" s="1"/>
  <c r="C27" i="1"/>
  <c r="E27" i="1" s="1"/>
  <c r="G27" i="1" s="1"/>
  <c r="C28" i="1"/>
  <c r="E28" i="1" s="1"/>
  <c r="G28" i="1" s="1"/>
  <c r="C29" i="1"/>
  <c r="E29" i="1" s="1"/>
  <c r="C15" i="1"/>
  <c r="E15" i="1" s="1"/>
  <c r="C14" i="1"/>
  <c r="E14" i="1" s="1"/>
  <c r="G14" i="1" s="1"/>
  <c r="C13" i="1"/>
  <c r="E13" i="1" s="1"/>
  <c r="C12" i="1"/>
  <c r="E12" i="1" s="1"/>
  <c r="E95" i="1"/>
  <c r="G95" i="1" s="1"/>
  <c r="E92" i="1"/>
  <c r="I92" i="1" s="1"/>
  <c r="E89" i="1"/>
  <c r="G89" i="1" s="1"/>
  <c r="E88" i="1"/>
  <c r="I88" i="1" s="1"/>
  <c r="E85" i="1"/>
  <c r="I85" i="1" s="1"/>
  <c r="E101" i="1"/>
  <c r="K101" i="1" s="1"/>
  <c r="E65" i="1"/>
  <c r="I65" i="1" s="1"/>
  <c r="E64" i="1"/>
  <c r="G64" i="1" s="1"/>
  <c r="E61" i="1"/>
  <c r="I61" i="1" s="1"/>
  <c r="E54" i="1"/>
  <c r="G54" i="1" s="1"/>
  <c r="E51" i="1"/>
  <c r="I51" i="1" s="1"/>
  <c r="E47" i="1"/>
  <c r="K47" i="1" s="1"/>
  <c r="E36" i="1"/>
  <c r="I36" i="1" s="1"/>
  <c r="E35" i="1"/>
  <c r="G35" i="1" s="1"/>
  <c r="E34" i="1"/>
  <c r="I34" i="1" s="1"/>
  <c r="E33" i="1"/>
  <c r="I33" i="1" s="1"/>
  <c r="E32" i="1"/>
  <c r="K32" i="1" s="1"/>
  <c r="E8" i="1"/>
  <c r="K8" i="1" s="1"/>
  <c r="E7" i="1"/>
  <c r="K7" i="1" s="1"/>
  <c r="E6" i="1"/>
  <c r="K6" i="1" s="1"/>
  <c r="E5" i="1"/>
  <c r="I5" i="1" s="1"/>
  <c r="M126" i="1" l="1"/>
  <c r="H21" i="2" s="1"/>
  <c r="E18" i="1"/>
  <c r="I18" i="1" s="1"/>
  <c r="M111" i="1"/>
  <c r="H19" i="2" s="1"/>
  <c r="E11" i="1"/>
  <c r="G11" i="1" s="1"/>
  <c r="K18" i="1"/>
  <c r="G18" i="1"/>
  <c r="K20" i="1"/>
  <c r="I20" i="1"/>
  <c r="G20" i="1"/>
  <c r="E22" i="1"/>
  <c r="E19" i="1"/>
  <c r="E21" i="1"/>
  <c r="G4" i="1"/>
  <c r="G71" i="1"/>
  <c r="G75" i="1"/>
  <c r="K75" i="1"/>
  <c r="G76" i="1"/>
  <c r="I76" i="1"/>
  <c r="E25" i="1"/>
  <c r="G25" i="1" s="1"/>
  <c r="I35" i="1"/>
  <c r="K51" i="1"/>
  <c r="K39" i="1"/>
  <c r="I39" i="1"/>
  <c r="G39" i="1"/>
  <c r="K40" i="1"/>
  <c r="I40" i="1"/>
  <c r="G40" i="1"/>
  <c r="K41" i="1"/>
  <c r="G41" i="1"/>
  <c r="I41" i="1"/>
  <c r="K43" i="1"/>
  <c r="G43" i="1"/>
  <c r="I43" i="1"/>
  <c r="E42" i="1"/>
  <c r="G58" i="1"/>
  <c r="M58" i="1" s="1"/>
  <c r="K34" i="1"/>
  <c r="G6" i="1"/>
  <c r="G7" i="1"/>
  <c r="G61" i="1"/>
  <c r="M61" i="1" s="1"/>
  <c r="K71" i="1"/>
  <c r="G98" i="1"/>
  <c r="K98" i="1"/>
  <c r="I6" i="1"/>
  <c r="I4" i="1"/>
  <c r="K65" i="1"/>
  <c r="G34" i="1"/>
  <c r="G65" i="1"/>
  <c r="I73" i="1"/>
  <c r="I8" i="1"/>
  <c r="G72" i="1"/>
  <c r="G32" i="1"/>
  <c r="G83" i="1"/>
  <c r="M83" i="1" s="1"/>
  <c r="K88" i="1"/>
  <c r="K78" i="1"/>
  <c r="G26" i="1"/>
  <c r="K26" i="1"/>
  <c r="I26" i="1"/>
  <c r="K33" i="1"/>
  <c r="G33" i="1"/>
  <c r="G47" i="1"/>
  <c r="G88" i="1"/>
  <c r="M89" i="1" s="1"/>
  <c r="G51" i="1"/>
  <c r="M51" i="1" s="1"/>
  <c r="I64" i="1"/>
  <c r="M117" i="1"/>
  <c r="H18" i="2" s="1"/>
  <c r="I89" i="1"/>
  <c r="I29" i="1"/>
  <c r="K29" i="1"/>
  <c r="G29" i="1"/>
  <c r="I13" i="1"/>
  <c r="K13" i="1"/>
  <c r="I95" i="1"/>
  <c r="K95" i="1"/>
  <c r="I14" i="1"/>
  <c r="G36" i="1"/>
  <c r="G78" i="1"/>
  <c r="M78" i="1" s="1"/>
  <c r="K72" i="1"/>
  <c r="K54" i="1"/>
  <c r="I47" i="1"/>
  <c r="K61" i="1"/>
  <c r="I7" i="1"/>
  <c r="G5" i="1"/>
  <c r="K5" i="1"/>
  <c r="I32" i="1"/>
  <c r="K64" i="1"/>
  <c r="K89" i="1"/>
  <c r="K36" i="1"/>
  <c r="I54" i="1"/>
  <c r="K15" i="1"/>
  <c r="G15" i="1"/>
  <c r="I15" i="1"/>
  <c r="G12" i="1"/>
  <c r="M15" i="1" s="1"/>
  <c r="H10" i="2" s="1"/>
  <c r="K12" i="1"/>
  <c r="I12" i="1"/>
  <c r="G8" i="1"/>
  <c r="G69" i="1"/>
  <c r="G73" i="1"/>
  <c r="G85" i="1"/>
  <c r="K58" i="1"/>
  <c r="K69" i="1"/>
  <c r="K83" i="1"/>
  <c r="G92" i="1"/>
  <c r="M92" i="1" s="1"/>
  <c r="I28" i="1"/>
  <c r="K28" i="1"/>
  <c r="G13" i="1"/>
  <c r="K57" i="1"/>
  <c r="K27" i="1"/>
  <c r="K35" i="1"/>
  <c r="K85" i="1"/>
  <c r="K14" i="1"/>
  <c r="I27" i="1"/>
  <c r="I57" i="1"/>
  <c r="I68" i="1"/>
  <c r="G101" i="1"/>
  <c r="K92" i="1"/>
  <c r="I101" i="1"/>
  <c r="K68" i="1"/>
  <c r="H22" i="2" l="1"/>
  <c r="M88" i="1"/>
  <c r="M95" i="1"/>
  <c r="M47" i="1"/>
  <c r="M101" i="1"/>
  <c r="K11" i="1"/>
  <c r="I11" i="1"/>
  <c r="K19" i="1"/>
  <c r="I19" i="1"/>
  <c r="G19" i="1"/>
  <c r="K22" i="1"/>
  <c r="I22" i="1"/>
  <c r="G22" i="1"/>
  <c r="G21" i="1"/>
  <c r="K21" i="1"/>
  <c r="I21" i="1"/>
  <c r="M65" i="1"/>
  <c r="I25" i="1"/>
  <c r="K25" i="1"/>
  <c r="G42" i="1"/>
  <c r="K42" i="1"/>
  <c r="I42" i="1"/>
  <c r="M8" i="1"/>
  <c r="H7" i="2" l="1"/>
  <c r="E104" i="1"/>
  <c r="I104" i="1" s="1"/>
  <c r="K104" i="1" l="1"/>
  <c r="G104" i="1"/>
  <c r="M104" i="1" l="1"/>
  <c r="H13" i="2" s="1"/>
  <c r="H15" i="2" l="1"/>
  <c r="H24" i="2" s="1"/>
  <c r="B130" i="1"/>
</calcChain>
</file>

<file path=xl/sharedStrings.xml><?xml version="1.0" encoding="utf-8"?>
<sst xmlns="http://schemas.openxmlformats.org/spreadsheetml/2006/main" count="316" uniqueCount="116">
  <si>
    <t>要介護１</t>
    <rPh sb="0" eb="3">
      <t>YOUKAIG</t>
    </rPh>
    <phoneticPr fontId="1"/>
  </si>
  <si>
    <t>要介護２</t>
    <rPh sb="0" eb="1">
      <t>YOUKAIG</t>
    </rPh>
    <phoneticPr fontId="1"/>
  </si>
  <si>
    <t>要介護３</t>
    <rPh sb="0" eb="3">
      <t>YOUKAIG</t>
    </rPh>
    <phoneticPr fontId="1"/>
  </si>
  <si>
    <t>要介護４</t>
    <rPh sb="0" eb="1">
      <t>YOUKAIG</t>
    </rPh>
    <phoneticPr fontId="1"/>
  </si>
  <si>
    <t>要介護５</t>
    <rPh sb="0" eb="3">
      <t>YOUKAIG</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</si>
  <si>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</si>
  <si>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</si>
  <si>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</si>
  <si>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</si>
  <si>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</si>
  <si>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初期加算</t>
    <rPh sb="0" eb="2">
      <t>ショキ</t>
    </rPh>
    <rPh sb="2" eb="4">
      <t>k</t>
    </rPh>
    <phoneticPr fontId="1"/>
  </si>
  <si>
    <t>＊主治医意見書の記載により算定します。</t>
    <rPh sb="1" eb="4">
      <t>シュジ</t>
    </rPh>
    <rPh sb="4" eb="7">
      <t>イケ</t>
    </rPh>
    <rPh sb="8" eb="10">
      <t>キサ</t>
    </rPh>
    <rPh sb="13" eb="15">
      <t>サンテイ</t>
    </rPh>
    <phoneticPr fontId="1"/>
  </si>
  <si>
    <t>若年性認知症利用者受け入れ加算</t>
    <rPh sb="0" eb="3">
      <t>ジャクネn</t>
    </rPh>
    <rPh sb="3" eb="10">
      <t>ニn</t>
    </rPh>
    <rPh sb="13" eb="15">
      <t>カサn</t>
    </rPh>
    <phoneticPr fontId="1"/>
  </si>
  <si>
    <t>退院時共同指導加算</t>
    <rPh sb="0" eb="7">
      <t>タイイn</t>
    </rPh>
    <rPh sb="7" eb="9">
      <t xml:space="preserve">カサン </t>
    </rPh>
    <phoneticPr fontId="1"/>
  </si>
  <si>
    <t>＊該当する状態の方が病院等から退院・退所に際しての加算</t>
    <rPh sb="1" eb="3">
      <t xml:space="preserve">ガイトウスル </t>
    </rPh>
    <rPh sb="5" eb="7">
      <t>ジョウタイ</t>
    </rPh>
    <rPh sb="8" eb="9">
      <t xml:space="preserve">カタ </t>
    </rPh>
    <rPh sb="10" eb="12">
      <t>ビョウイn</t>
    </rPh>
    <rPh sb="12" eb="13">
      <t xml:space="preserve">トウ </t>
    </rPh>
    <rPh sb="15" eb="17">
      <t>タイイn</t>
    </rPh>
    <rPh sb="18" eb="20">
      <t xml:space="preserve">タイショ </t>
    </rPh>
    <rPh sb="25" eb="27">
      <t>カサn</t>
    </rPh>
    <phoneticPr fontId="1"/>
  </si>
  <si>
    <t>特別管理加算（Ⅰ）</t>
    <rPh sb="0" eb="6">
      <t>トクベテゥ</t>
    </rPh>
    <phoneticPr fontId="1"/>
  </si>
  <si>
    <t>特別管理加算（Ⅱ）</t>
    <rPh sb="0" eb="1">
      <t>トクベテゥ</t>
    </rPh>
    <phoneticPr fontId="1"/>
  </si>
  <si>
    <t>＊点滴、バルンカテーテルなどの管理</t>
    <rPh sb="1" eb="3">
      <t xml:space="preserve">テンテキ </t>
    </rPh>
    <rPh sb="15" eb="17">
      <t>カンリ</t>
    </rPh>
    <phoneticPr fontId="1"/>
  </si>
  <si>
    <t>ターミナルケア加算</t>
    <rPh sb="7" eb="9">
      <t>カサn</t>
    </rPh>
    <phoneticPr fontId="1"/>
  </si>
  <si>
    <t>看護体制強化加算Ⅰ</t>
    <rPh sb="0" eb="6">
      <t>カンゴ</t>
    </rPh>
    <rPh sb="6" eb="8">
      <t>カサ</t>
    </rPh>
    <phoneticPr fontId="1"/>
  </si>
  <si>
    <t>看護体制強化加算Ⅱ</t>
    <rPh sb="0" eb="1">
      <t xml:space="preserve">カンゴ </t>
    </rPh>
    <phoneticPr fontId="1"/>
  </si>
  <si>
    <t>＊主治医との連携及び緊急対応の体制が整っている・その他条件を満たしている事業所への加算</t>
    <rPh sb="1" eb="2">
      <t>シュジ</t>
    </rPh>
    <rPh sb="6" eb="9">
      <t xml:space="preserve">レンケイ </t>
    </rPh>
    <rPh sb="10" eb="14">
      <t>キンキュウ</t>
    </rPh>
    <rPh sb="15" eb="17">
      <t>タイセイ</t>
    </rPh>
    <rPh sb="18" eb="19">
      <t>トトノッテ</t>
    </rPh>
    <rPh sb="27" eb="29">
      <t>ジョウケn</t>
    </rPh>
    <rPh sb="30" eb="31">
      <t>ミタシテ</t>
    </rPh>
    <rPh sb="36" eb="39">
      <t>ジギョウ</t>
    </rPh>
    <rPh sb="41" eb="43">
      <t>カサn</t>
    </rPh>
    <phoneticPr fontId="1"/>
  </si>
  <si>
    <t>＊24時間の連絡、及び臨時訪問を実施する体制への加算</t>
    <rPh sb="6" eb="8">
      <t>レンラク</t>
    </rPh>
    <rPh sb="9" eb="10">
      <t>オヨビ</t>
    </rPh>
    <rPh sb="11" eb="15">
      <t>リンジ</t>
    </rPh>
    <rPh sb="16" eb="18">
      <t>ジッシ</t>
    </rPh>
    <rPh sb="20" eb="22">
      <t>タイセイ</t>
    </rPh>
    <rPh sb="24" eb="26">
      <t>カサn</t>
    </rPh>
    <phoneticPr fontId="1"/>
  </si>
  <si>
    <t>訪問体制強化加算</t>
    <rPh sb="0" eb="6">
      <t xml:space="preserve">ホウモン </t>
    </rPh>
    <rPh sb="6" eb="8">
      <t>k</t>
    </rPh>
    <phoneticPr fontId="1"/>
  </si>
  <si>
    <t>＊訪問体制を満たした事業所に対しての加算。短期利用居宅介護費を算定する方は対象外。</t>
    <rPh sb="1" eb="3">
      <t>ホウモn</t>
    </rPh>
    <rPh sb="3" eb="5">
      <t xml:space="preserve">タイセイ </t>
    </rPh>
    <rPh sb="6" eb="7">
      <t>ミタシタ</t>
    </rPh>
    <rPh sb="18" eb="20">
      <t>カサn</t>
    </rPh>
    <rPh sb="21" eb="29">
      <t>タンキ</t>
    </rPh>
    <rPh sb="29" eb="30">
      <t xml:space="preserve">ヒ </t>
    </rPh>
    <rPh sb="31" eb="33">
      <t>サンテイ</t>
    </rPh>
    <rPh sb="35" eb="36">
      <t>カタ</t>
    </rPh>
    <rPh sb="37" eb="40">
      <t>タイセィオ</t>
    </rPh>
    <phoneticPr fontId="1"/>
  </si>
  <si>
    <t>栄養スクリーニング加算</t>
    <rPh sb="0" eb="2">
      <t>エイヨウ</t>
    </rPh>
    <rPh sb="9" eb="11">
      <t>カサn</t>
    </rPh>
    <phoneticPr fontId="1"/>
  </si>
  <si>
    <t>＊利用開始時と以降6ヶ月に１回、栄養状態のスクリーニングを行う際に算定します。</t>
    <rPh sb="1" eb="5">
      <t>リヨウ</t>
    </rPh>
    <rPh sb="5" eb="6">
      <t xml:space="preserve">ジ </t>
    </rPh>
    <rPh sb="7" eb="9">
      <t>イコウ</t>
    </rPh>
    <rPh sb="16" eb="20">
      <t>エイヨウ</t>
    </rPh>
    <rPh sb="29" eb="30">
      <t>オコナウ</t>
    </rPh>
    <rPh sb="31" eb="32">
      <t>サイ</t>
    </rPh>
    <rPh sb="33" eb="35">
      <t>サンテイ</t>
    </rPh>
    <phoneticPr fontId="1"/>
  </si>
  <si>
    <t>総合マネジメント加算</t>
    <rPh sb="0" eb="2">
      <t>ソウゴウ</t>
    </rPh>
    <rPh sb="8" eb="10">
      <t>カサn</t>
    </rPh>
    <phoneticPr fontId="1"/>
  </si>
  <si>
    <t>＊医療との連携、要件を満たした事業所に対しての加算。短期利用居宅介護ひを算定する方は対象外。</t>
    <rPh sb="1" eb="3">
      <t>イリョウ</t>
    </rPh>
    <rPh sb="5" eb="7">
      <t>レンケイ</t>
    </rPh>
    <rPh sb="8" eb="10">
      <t>ヨウケn</t>
    </rPh>
    <rPh sb="11" eb="12">
      <t>ミタシタ</t>
    </rPh>
    <rPh sb="19" eb="20">
      <t>タイシ</t>
    </rPh>
    <rPh sb="23" eb="25">
      <t>カサn</t>
    </rPh>
    <rPh sb="26" eb="28">
      <t>タンキ</t>
    </rPh>
    <rPh sb="28" eb="34">
      <t>リヨウ</t>
    </rPh>
    <rPh sb="36" eb="38">
      <t>サンテイ</t>
    </rPh>
    <rPh sb="40" eb="41">
      <t>カタ</t>
    </rPh>
    <rPh sb="42" eb="45">
      <t>タイセィオ</t>
    </rPh>
    <phoneticPr fontId="1"/>
  </si>
  <si>
    <t>主に、介護現場において責任のある職務を担う職員の処遇を改善するための原資となります。</t>
    <rPh sb="0" eb="1">
      <t>オモニ</t>
    </rPh>
    <rPh sb="3" eb="7">
      <t>カイゴ</t>
    </rPh>
    <rPh sb="11" eb="13">
      <t>セキニn</t>
    </rPh>
    <rPh sb="16" eb="18">
      <t>ショクム</t>
    </rPh>
    <rPh sb="19" eb="20">
      <t>ニナウ</t>
    </rPh>
    <rPh sb="21" eb="23">
      <t>ショク</t>
    </rPh>
    <rPh sb="24" eb="26">
      <t>ショグウ</t>
    </rPh>
    <rPh sb="27" eb="29">
      <t>カイゼn</t>
    </rPh>
    <rPh sb="34" eb="36">
      <t xml:space="preserve">ゲンシ </t>
    </rPh>
    <phoneticPr fontId="1"/>
  </si>
  <si>
    <t>その他の費用</t>
    <phoneticPr fontId="1"/>
  </si>
  <si>
    <t>宿泊費個室</t>
    <rPh sb="0" eb="1">
      <t>シュクハク</t>
    </rPh>
    <rPh sb="3" eb="5">
      <t>コシ</t>
    </rPh>
    <phoneticPr fontId="1"/>
  </si>
  <si>
    <t>宿泊費特別室</t>
    <rPh sb="0" eb="3">
      <t>シュクハク</t>
    </rPh>
    <rPh sb="3" eb="6">
      <t>トクベテゥ</t>
    </rPh>
    <phoneticPr fontId="1"/>
  </si>
  <si>
    <t>朝食</t>
    <rPh sb="0" eb="2">
      <t>アサ</t>
    </rPh>
    <phoneticPr fontId="1"/>
  </si>
  <si>
    <t>昼食</t>
    <rPh sb="0" eb="2">
      <t>チュウショク</t>
    </rPh>
    <phoneticPr fontId="1"/>
  </si>
  <si>
    <t>おやつ</t>
    <phoneticPr fontId="1"/>
  </si>
  <si>
    <t>夕食</t>
    <rPh sb="0" eb="2">
      <t>ユウショク</t>
    </rPh>
    <phoneticPr fontId="1"/>
  </si>
  <si>
    <t>食事代</t>
    <rPh sb="0" eb="3">
      <t>ショク</t>
    </rPh>
    <phoneticPr fontId="1"/>
  </si>
  <si>
    <t>領収証明書の発行</t>
    <rPh sb="0" eb="5">
      <t>リョウ</t>
    </rPh>
    <rPh sb="6" eb="8">
      <t>ハッコウ</t>
    </rPh>
    <phoneticPr fontId="1"/>
  </si>
  <si>
    <t>文書料</t>
    <rPh sb="0" eb="3">
      <t>ブンショリョウ</t>
    </rPh>
    <phoneticPr fontId="1"/>
  </si>
  <si>
    <t>単位</t>
    <rPh sb="0" eb="2">
      <t>タンイ</t>
    </rPh>
    <phoneticPr fontId="1"/>
  </si>
  <si>
    <t>単位単価</t>
    <rPh sb="0" eb="4">
      <t>タンイ</t>
    </rPh>
    <phoneticPr fontId="1"/>
  </si>
  <si>
    <t>総額</t>
    <rPh sb="0" eb="2">
      <t>ソウガク</t>
    </rPh>
    <phoneticPr fontId="1"/>
  </si>
  <si>
    <t>１割負担</t>
    <phoneticPr fontId="1"/>
  </si>
  <si>
    <t>２割負担</t>
  </si>
  <si>
    <t>３割負担</t>
  </si>
  <si>
    <t>②単位（①ー③）</t>
    <rPh sb="1" eb="3">
      <t>タンイ</t>
    </rPh>
    <phoneticPr fontId="1"/>
  </si>
  <si>
    <t>①基本料金（通い・泊まり・訪問に関する介護費用　1ヶ月定額）</t>
    <rPh sb="1" eb="5">
      <t>キホn</t>
    </rPh>
    <rPh sb="6" eb="7">
      <t>カヨイ</t>
    </rPh>
    <rPh sb="9" eb="10">
      <t>トマリ</t>
    </rPh>
    <rPh sb="13" eb="15">
      <t>ホウモn</t>
    </rPh>
    <rPh sb="16" eb="17">
      <t>カンス</t>
    </rPh>
    <rPh sb="19" eb="23">
      <t>カイゴ</t>
    </rPh>
    <phoneticPr fontId="1"/>
  </si>
  <si>
    <t>③短期利用居宅介護費</t>
    <rPh sb="1" eb="9">
      <t>タンキ</t>
    </rPh>
    <rPh sb="9" eb="10">
      <t xml:space="preserve">ヒ </t>
    </rPh>
    <phoneticPr fontId="1"/>
  </si>
  <si>
    <t>加算項目</t>
    <rPh sb="0" eb="2">
      <t>カサn</t>
    </rPh>
    <rPh sb="2" eb="4">
      <t>コウ</t>
    </rPh>
    <phoneticPr fontId="1"/>
  </si>
  <si>
    <t>単位単価</t>
    <rPh sb="0" eb="2">
      <t>タンイ</t>
    </rPh>
    <rPh sb="2" eb="4">
      <t>タンカ</t>
    </rPh>
    <phoneticPr fontId="1"/>
  </si>
  <si>
    <t>２割負担</t>
    <rPh sb="2" eb="4">
      <t>フタn</t>
    </rPh>
    <phoneticPr fontId="1"/>
  </si>
  <si>
    <t>３割負担</t>
    <phoneticPr fontId="1"/>
  </si>
  <si>
    <t>＊30日を超える病院への入院後に利用再開した場合も同様です。</t>
    <rPh sb="3" eb="4">
      <t>ニチ</t>
    </rPh>
    <rPh sb="5" eb="6">
      <t>コエル</t>
    </rPh>
    <rPh sb="12" eb="15">
      <t>ニュウイn</t>
    </rPh>
    <rPh sb="16" eb="20">
      <t>リヨウ</t>
    </rPh>
    <rPh sb="22" eb="24">
      <t>バアイ</t>
    </rPh>
    <rPh sb="25" eb="27">
      <t>ドウヨウ</t>
    </rPh>
    <phoneticPr fontId="1"/>
  </si>
  <si>
    <t>１泊</t>
    <phoneticPr fontId="1"/>
  </si>
  <si>
    <t>１食</t>
    <phoneticPr fontId="1"/>
  </si>
  <si>
    <t>＊登録して３０日以内の期間についてお支払いください。</t>
    <rPh sb="0" eb="1">
      <t>＊</t>
    </rPh>
    <rPh sb="1" eb="3">
      <t>トウロク</t>
    </rPh>
    <rPh sb="7" eb="10">
      <t>ニチ</t>
    </rPh>
    <rPh sb="11" eb="13">
      <t>キカn</t>
    </rPh>
    <phoneticPr fontId="1"/>
  </si>
  <si>
    <t>日</t>
    <rPh sb="0" eb="1">
      <t>ニチ</t>
    </rPh>
    <phoneticPr fontId="1"/>
  </si>
  <si>
    <t>＊常勤職員・有資格者が一定以上配置される等の要件を満たすことで上記いずれか一つが加算されます。</t>
    <rPh sb="1" eb="5">
      <t>ジョウキn</t>
    </rPh>
    <rPh sb="6" eb="10">
      <t>ユウシカク</t>
    </rPh>
    <rPh sb="11" eb="15">
      <t>イッテ</t>
    </rPh>
    <rPh sb="15" eb="17">
      <t xml:space="preserve">ハイチ </t>
    </rPh>
    <rPh sb="20" eb="21">
      <t xml:space="preserve">トウ </t>
    </rPh>
    <rPh sb="22" eb="24">
      <t>ヨウケn</t>
    </rPh>
    <rPh sb="25" eb="26">
      <t>ミタス</t>
    </rPh>
    <rPh sb="31" eb="33">
      <t>ジョウキ</t>
    </rPh>
    <rPh sb="37" eb="38">
      <t>ヒトテゥ</t>
    </rPh>
    <rPh sb="40" eb="42">
      <t>カサn</t>
    </rPh>
    <phoneticPr fontId="1"/>
  </si>
  <si>
    <t>日数</t>
    <rPh sb="0" eb="2">
      <t>ニッスウ</t>
    </rPh>
    <phoneticPr fontId="1"/>
  </si>
  <si>
    <t>回数</t>
    <rPh sb="0" eb="2">
      <t>カイスウ</t>
    </rPh>
    <phoneticPr fontId="1"/>
  </si>
  <si>
    <t>総金額</t>
    <rPh sb="0" eb="3">
      <t>ソウキンガク</t>
    </rPh>
    <phoneticPr fontId="1"/>
  </si>
  <si>
    <t>認知症加算Ⅱ</t>
    <rPh sb="0" eb="1">
      <t>ニンチ</t>
    </rPh>
    <phoneticPr fontId="1"/>
  </si>
  <si>
    <t>見積もり額（円）</t>
    <rPh sb="0" eb="2">
      <t>ミツモリ</t>
    </rPh>
    <phoneticPr fontId="1"/>
  </si>
  <si>
    <t>MEIN HAUS 看護小規模多機能型居宅介護料金</t>
    <rPh sb="10" eb="23">
      <t>カンゴ</t>
    </rPh>
    <rPh sb="23" eb="25">
      <t>リョウキn</t>
    </rPh>
    <phoneticPr fontId="1"/>
  </si>
  <si>
    <t>洗濯代</t>
    <rPh sb="0" eb="2">
      <t>センタク</t>
    </rPh>
    <rPh sb="2" eb="3">
      <t>ダイ</t>
    </rPh>
    <phoneticPr fontId="1"/>
  </si>
  <si>
    <t>死後の処置</t>
    <rPh sb="0" eb="1">
      <t>シ</t>
    </rPh>
    <rPh sb="1" eb="2">
      <t>ゴ</t>
    </rPh>
    <rPh sb="3" eb="5">
      <t>ショチ</t>
    </rPh>
    <phoneticPr fontId="1"/>
  </si>
  <si>
    <t>月額</t>
    <rPh sb="0" eb="2">
      <t>ゲテゥ</t>
    </rPh>
    <phoneticPr fontId="1"/>
  </si>
  <si>
    <t>口腔機能向上機能(Ⅰ)</t>
    <rPh sb="0" eb="6">
      <t>コウクウ</t>
    </rPh>
    <rPh sb="6" eb="8">
      <t>k</t>
    </rPh>
    <phoneticPr fontId="1"/>
  </si>
  <si>
    <t>口腔機能向上機能(Ⅱ)</t>
    <phoneticPr fontId="1"/>
  </si>
  <si>
    <t>褥瘡マネジメント加算（Ⅰ）</t>
    <rPh sb="0" eb="2">
      <t>ジョクソウ</t>
    </rPh>
    <rPh sb="8" eb="10">
      <t>カサn</t>
    </rPh>
    <phoneticPr fontId="1"/>
  </si>
  <si>
    <t>褥瘡マネジメント加算（Ⅱ）</t>
    <rPh sb="0" eb="2">
      <t>ジョクソウ</t>
    </rPh>
    <rPh sb="8" eb="10">
      <t>カサn</t>
    </rPh>
    <phoneticPr fontId="1"/>
  </si>
  <si>
    <t>排せつマネジメント加算（Ⅰ）</t>
    <rPh sb="0" eb="1">
      <t xml:space="preserve">ハイセツ </t>
    </rPh>
    <rPh sb="9" eb="11">
      <t>カサn</t>
    </rPh>
    <phoneticPr fontId="1"/>
  </si>
  <si>
    <t>排せつマネジメント加算（Ⅱ）</t>
    <phoneticPr fontId="1"/>
  </si>
  <si>
    <t>排せつマネジメント加算（Ⅲ）</t>
    <rPh sb="0" eb="6">
      <t>トクベテ</t>
    </rPh>
    <phoneticPr fontId="1"/>
  </si>
  <si>
    <t>科学的介護推進体制加算</t>
    <rPh sb="0" eb="5">
      <t>カガク</t>
    </rPh>
    <rPh sb="5" eb="9">
      <t>スイシn</t>
    </rPh>
    <rPh sb="9" eb="11">
      <t>カサ</t>
    </rPh>
    <phoneticPr fontId="1"/>
  </si>
  <si>
    <t>サービス提供体制強化加算（Ⅱ）</t>
    <rPh sb="0" eb="4">
      <t>サービステイキョウ</t>
    </rPh>
    <rPh sb="4" eb="5">
      <t>サービステイキョウ</t>
    </rPh>
    <phoneticPr fontId="1"/>
  </si>
  <si>
    <t>※月途中で医療機関へ入院等の場合も
月末までの月額包括報酬になります</t>
    <rPh sb="1" eb="4">
      <t xml:space="preserve">ツキトチュウデ </t>
    </rPh>
    <rPh sb="5" eb="9">
      <t xml:space="preserve">イリョウキカンヘ </t>
    </rPh>
    <rPh sb="10" eb="12">
      <t xml:space="preserve">ニュウイン </t>
    </rPh>
    <rPh sb="12" eb="13">
      <t xml:space="preserve">トウ </t>
    </rPh>
    <rPh sb="14" eb="16">
      <t xml:space="preserve">バアイモ </t>
    </rPh>
    <rPh sb="17" eb="19">
      <t xml:space="preserve">ガツマツ </t>
    </rPh>
    <rPh sb="22" eb="23">
      <t xml:space="preserve">サンテイニナリマス </t>
    </rPh>
    <rPh sb="23" eb="24">
      <t xml:space="preserve">ツキガク </t>
    </rPh>
    <rPh sb="24" eb="25">
      <t xml:space="preserve">ガク </t>
    </rPh>
    <rPh sb="25" eb="29">
      <t xml:space="preserve">ホウカツホウシュウ </t>
    </rPh>
    <phoneticPr fontId="1"/>
  </si>
  <si>
    <t>※食事のキャンセルは3日前までにご連絡ください。（それ以降の利用者様都合のキャンセルは食事代を頂きます。）</t>
    <rPh sb="1" eb="3">
      <t>ショクジ</t>
    </rPh>
    <rPh sb="30" eb="33">
      <t>リヨウ</t>
    </rPh>
    <rPh sb="33" eb="34">
      <t>サマ</t>
    </rPh>
    <rPh sb="34" eb="36">
      <t>ツゴウ</t>
    </rPh>
    <rPh sb="43" eb="46">
      <t>ショク</t>
    </rPh>
    <rPh sb="47" eb="48">
      <t>🙏</t>
    </rPh>
    <phoneticPr fontId="1"/>
  </si>
  <si>
    <t>③日割り計算の場合</t>
    <rPh sb="1" eb="3">
      <t>ヒワリ</t>
    </rPh>
    <rPh sb="4" eb="6">
      <t>ケイサn</t>
    </rPh>
    <phoneticPr fontId="1"/>
  </si>
  <si>
    <t>④短期利用の場合(一回単位）</t>
    <rPh sb="1" eb="5">
      <t>タンキ</t>
    </rPh>
    <rPh sb="9" eb="11">
      <t>イッカイ</t>
    </rPh>
    <rPh sb="11" eb="13">
      <t>タンイ</t>
    </rPh>
    <phoneticPr fontId="1"/>
  </si>
  <si>
    <t>単位（</t>
    <rPh sb="0" eb="2">
      <t>タンイ</t>
    </rPh>
    <phoneticPr fontId="1"/>
  </si>
  <si>
    <t>緊急時対応加算</t>
    <rPh sb="0" eb="3">
      <t>キンキュウ</t>
    </rPh>
    <rPh sb="3" eb="5">
      <t>タイオウ</t>
    </rPh>
    <rPh sb="5" eb="7">
      <t>カサ</t>
    </rPh>
    <phoneticPr fontId="1"/>
  </si>
  <si>
    <t>専門管理加算（Ⅰ）</t>
    <rPh sb="0" eb="2">
      <t>センモn</t>
    </rPh>
    <rPh sb="2" eb="6">
      <t>トクベテゥ</t>
    </rPh>
    <phoneticPr fontId="1"/>
  </si>
  <si>
    <t>専門管理加算（Ⅱ）</t>
    <rPh sb="0" eb="2">
      <t>センモn</t>
    </rPh>
    <phoneticPr fontId="1"/>
  </si>
  <si>
    <t>介護職員処遇改善加算(Ⅰ）</t>
    <rPh sb="0" eb="4">
      <t>カイゴ</t>
    </rPh>
    <rPh sb="4" eb="8">
      <t>ショグウ</t>
    </rPh>
    <rPh sb="8" eb="10">
      <t xml:space="preserve">カサン </t>
    </rPh>
    <phoneticPr fontId="1"/>
  </si>
  <si>
    <t>②医療訪問看護減算の場合（医療保険での訪問看護導入時の減算）</t>
    <rPh sb="1" eb="5">
      <t>イリョウ</t>
    </rPh>
    <rPh sb="5" eb="7">
      <t>カンゴ</t>
    </rPh>
    <rPh sb="7" eb="8">
      <t>ゲンサn</t>
    </rPh>
    <rPh sb="8" eb="9">
      <t xml:space="preserve">サン </t>
    </rPh>
    <rPh sb="10" eb="12">
      <t>バアイ</t>
    </rPh>
    <rPh sb="13" eb="17">
      <t xml:space="preserve">イリョウホケン </t>
    </rPh>
    <rPh sb="19" eb="26">
      <t>ホウモn</t>
    </rPh>
    <rPh sb="27" eb="28">
      <t xml:space="preserve">ゲン </t>
    </rPh>
    <rPh sb="28" eb="29">
      <t xml:space="preserve">３ </t>
    </rPh>
    <phoneticPr fontId="1"/>
  </si>
  <si>
    <t>②訪問看護特別指示減算の場合（医療保険での訪問看護導入時の減算）</t>
    <rPh sb="1" eb="7">
      <t>ホウモn</t>
    </rPh>
    <rPh sb="7" eb="9">
      <t xml:space="preserve">シジ </t>
    </rPh>
    <rPh sb="9" eb="10">
      <t xml:space="preserve">ゲンテイ </t>
    </rPh>
    <rPh sb="10" eb="11">
      <t>サンテイ</t>
    </rPh>
    <rPh sb="12" eb="14">
      <t>バアイ</t>
    </rPh>
    <rPh sb="15" eb="19">
      <t xml:space="preserve">イリョウホケン </t>
    </rPh>
    <rPh sb="21" eb="28">
      <t>ホウモn</t>
    </rPh>
    <rPh sb="29" eb="30">
      <t xml:space="preserve">ゲン </t>
    </rPh>
    <rPh sb="30" eb="31">
      <t xml:space="preserve">３ </t>
    </rPh>
    <phoneticPr fontId="1"/>
  </si>
  <si>
    <t>R6年6月1日~</t>
    <rPh sb="2" eb="3">
      <t>ネn</t>
    </rPh>
    <rPh sb="4" eb="5">
      <t>ガテゥ</t>
    </rPh>
    <phoneticPr fontId="1"/>
  </si>
  <si>
    <t>半個室(Villaはなし）</t>
    <rPh sb="0" eb="3">
      <t xml:space="preserve">ハンコシツ </t>
    </rPh>
    <phoneticPr fontId="1"/>
  </si>
  <si>
    <t>1回</t>
    <rPh sb="1" eb="2">
      <t>カイ</t>
    </rPh>
    <phoneticPr fontId="1"/>
  </si>
  <si>
    <t>エンゼルケア</t>
    <phoneticPr fontId="1"/>
  </si>
  <si>
    <t>①基本料金（通い・泊まり・訪問に関する介護費用　1ヶ月定額）</t>
  </si>
  <si>
    <t>④実費料金</t>
    <rPh sb="1" eb="3">
      <t>ジッピ</t>
    </rPh>
    <rPh sb="3" eb="5">
      <t>リョウキn</t>
    </rPh>
    <phoneticPr fontId="1"/>
  </si>
  <si>
    <t xml:space="preserve">※あくまでも見積もり概算です。金額が前後する可能性があります　
※月によって加算等が変更する可能性があります
※月途中で医療機関へ入院等の場合も月末までの月額包括報酬になります
</t>
    <rPh sb="6" eb="8">
      <t>ミツモリ</t>
    </rPh>
    <rPh sb="10" eb="12">
      <t>ガイサn</t>
    </rPh>
    <rPh sb="15" eb="17">
      <t>キn</t>
    </rPh>
    <rPh sb="31" eb="32">
      <t>ツキ</t>
    </rPh>
    <rPh sb="37" eb="39">
      <t>カサn</t>
    </rPh>
    <rPh sb="39" eb="40">
      <t>トウ</t>
    </rPh>
    <rPh sb="40" eb="43">
      <t>ヘンコウ</t>
    </rPh>
    <rPh sb="45" eb="48">
      <t>カノウ</t>
    </rPh>
    <phoneticPr fontId="1"/>
  </si>
  <si>
    <t xml:space="preserve"> </t>
    <phoneticPr fontId="1"/>
  </si>
  <si>
    <t>想定</t>
    <rPh sb="0" eb="2">
      <t>ソウテイ</t>
    </rPh>
    <phoneticPr fontId="1"/>
  </si>
  <si>
    <t>宿泊</t>
    <rPh sb="0" eb="2">
      <t>シュクハク</t>
    </rPh>
    <phoneticPr fontId="1"/>
  </si>
  <si>
    <t>終了</t>
    <rPh sb="0" eb="2">
      <t>シュウリョウ</t>
    </rPh>
    <phoneticPr fontId="1"/>
  </si>
  <si>
    <t></t>
    <phoneticPr fontId="1"/>
  </si>
  <si>
    <t>パンツ式オムツ・パッド込(中等度使用）</t>
    <rPh sb="11" eb="12">
      <t xml:space="preserve">コミ </t>
    </rPh>
    <rPh sb="14" eb="15">
      <t xml:space="preserve">トウ </t>
    </rPh>
    <rPh sb="15" eb="16">
      <t>do</t>
    </rPh>
    <rPh sb="16" eb="18">
      <t xml:space="preserve">シヨウ </t>
    </rPh>
    <phoneticPr fontId="1"/>
  </si>
  <si>
    <t>テープ式オムツ・パッド込</t>
    <rPh sb="11" eb="12">
      <t xml:space="preserve">コミ </t>
    </rPh>
    <phoneticPr fontId="1"/>
  </si>
  <si>
    <t>パンツ式オムツ・パッド込(軽度使用）</t>
    <rPh sb="11" eb="12">
      <t xml:space="preserve">コミ </t>
    </rPh>
    <rPh sb="13" eb="14">
      <t>ケイド</t>
    </rPh>
    <rPh sb="14" eb="15">
      <t>do</t>
    </rPh>
    <rPh sb="15" eb="17">
      <t xml:space="preserve">シヨウ </t>
    </rPh>
    <phoneticPr fontId="1"/>
  </si>
  <si>
    <t>日常生活費A</t>
    <rPh sb="0" eb="5">
      <t>ニティ</t>
    </rPh>
    <phoneticPr fontId="1"/>
  </si>
  <si>
    <t>日常生活費B</t>
    <rPh sb="0" eb="5">
      <t>ニティ</t>
    </rPh>
    <phoneticPr fontId="1"/>
  </si>
  <si>
    <t>日常生活費C</t>
    <rPh sb="0" eb="5">
      <t>ニティ</t>
    </rPh>
    <phoneticPr fontId="1"/>
  </si>
  <si>
    <t>請求書勘定科目</t>
    <rPh sb="0" eb="3">
      <t>セイキュウ</t>
    </rPh>
    <rPh sb="3" eb="5">
      <t>カンジョウ</t>
    </rPh>
    <rPh sb="5" eb="7">
      <t>カモク</t>
    </rPh>
    <phoneticPr fontId="1"/>
  </si>
  <si>
    <t>洗濯代</t>
    <rPh sb="0" eb="2">
      <t>センタク</t>
    </rPh>
    <rPh sb="2" eb="3">
      <t xml:space="preserve">ダイ </t>
    </rPh>
    <phoneticPr fontId="1"/>
  </si>
  <si>
    <t>②医療訪問看護減算の場合（医療保険適用時の減算）</t>
    <rPh sb="1" eb="5">
      <t>イリョウ</t>
    </rPh>
    <rPh sb="5" eb="7">
      <t>カンゴ</t>
    </rPh>
    <rPh sb="7" eb="8">
      <t>ゲンサn</t>
    </rPh>
    <rPh sb="8" eb="9">
      <t xml:space="preserve">サン </t>
    </rPh>
    <rPh sb="10" eb="12">
      <t>バアイ</t>
    </rPh>
    <rPh sb="13" eb="17">
      <t xml:space="preserve">イリョウホケン </t>
    </rPh>
    <rPh sb="17" eb="18">
      <t>テキオウ</t>
    </rPh>
    <rPh sb="18" eb="19">
      <t xml:space="preserve">ヨウ </t>
    </rPh>
    <rPh sb="19" eb="20">
      <t>j</t>
    </rPh>
    <rPh sb="21" eb="22">
      <t xml:space="preserve">ゲン </t>
    </rPh>
    <rPh sb="22" eb="23">
      <t xml:space="preserve">３ </t>
    </rPh>
    <phoneticPr fontId="1"/>
  </si>
  <si>
    <t>③事業所加算料金</t>
    <rPh sb="1" eb="4">
      <t>ジギョウ</t>
    </rPh>
    <rPh sb="4" eb="8">
      <t>カサn</t>
    </rPh>
    <phoneticPr fontId="1"/>
  </si>
  <si>
    <t>A:介護保険料（①＋②＋③）</t>
    <rPh sb="2" eb="7">
      <t>カイゴホケンルイ</t>
    </rPh>
    <phoneticPr fontId="1"/>
  </si>
  <si>
    <t>宿泊代</t>
    <rPh sb="0" eb="3">
      <t>シュクハク</t>
    </rPh>
    <phoneticPr fontId="1"/>
  </si>
  <si>
    <t>日常生活費代</t>
    <rPh sb="0" eb="6">
      <t>ニティ</t>
    </rPh>
    <phoneticPr fontId="1"/>
  </si>
  <si>
    <t>B:  実費分（④）</t>
    <rPh sb="4" eb="7">
      <t>ジッピ</t>
    </rPh>
    <phoneticPr fontId="1"/>
  </si>
  <si>
    <t>総合計（月額）</t>
    <rPh sb="0" eb="1">
      <t>ソウゴ</t>
    </rPh>
    <rPh sb="1" eb="3">
      <t>ゴウケイ</t>
    </rPh>
    <rPh sb="4" eb="6">
      <t>ツキ</t>
    </rPh>
    <phoneticPr fontId="1"/>
  </si>
  <si>
    <t>　様</t>
    <rPh sb="1" eb="2">
      <t xml:space="preserve">サマ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</si>
</sst>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quot;¥&quot;#,##0\)"/>
    <numFmt numFmtId="177" formatCode="#,##0_ "/>
    <numFmt numFmtId="178" formatCode="#,##0.00_ "/>
    <numFmt numFmtId="179" formatCode="&quot;¥&quot;#,##0_);[Red]\(&quot;¥&quot;#,##0\)"/>
  </numFmts>
  <fonts count="12">
    <font>
      <sz val="12"/>
      <color theme="1"/>
      <name val="游ゴシック"/>
      <family val="2"/>
      <charset val="128"/>
      <scheme val="minor"/>
    </font>
    <font>
      <sz val="6"/>
      <name val="游ゴシック"/>
      <family val="2"/>
      <charset val="128"/>
      <scheme val="minor"/>
    </font>
    <font>
      <b/>
      <sz val="10"/>
      <color theme="1"/>
      <name val="游ゴシック"/>
      <family val="3"/>
      <charset val="128"/>
      <scheme val="minor"/>
    </font>
    <font>
      <sz val="16"/>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9"/>
      <color theme="1"/>
      <name val="游ゴシック"/>
      <family val="3"/>
      <charset val="128"/>
      <scheme val="minor"/>
    </font>
    <font>
      <b/>
      <sz val="11"/>
      <color theme="1"/>
      <name val="游ゴシック"/>
      <family val="3"/>
      <charset val="128"/>
      <scheme val="minor"/>
    </font>
    <font>
      <b/>
      <sz val="10"/>
      <color rgb="FFFF0000"/>
      <name val="游ゴシック"/>
      <family val="3"/>
      <charset val="128"/>
      <scheme val="minor"/>
    </font>
    <font>
      <b/>
      <sz val="18"/>
      <color theme="1"/>
      <name val="游ゴシック"/>
      <family val="3"/>
      <charset val="128"/>
      <scheme val="minor"/>
    </font>
    <font>
      <sz val="12"/>
      <color rgb="FF000000"/>
      <name val="Yu Gothic"/>
      <family val="3"/>
      <charset val="128"/>
    </font>
    <font>
      <b/>
      <sz val="16"/>
      <color theme="1"/>
      <name val="游ゴシック"/>
      <family val="3"/>
      <charset val="128"/>
      <scheme val="minor"/>
    </font>
  </fonts>
  <fills count="9">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87">
    <xf numFmtId="0" fontId="0" fillId="0" borderId="0" xfId="0">
      <alignment vertical="center"/>
    </xf>
    <xf numFmtId="177" fontId="2" fillId="0" borderId="1" xfId="0" applyNumberFormat="1" applyFont="1" applyBorder="1" applyAlignment="1">
      <alignment horizontal="center" vertical="center"/>
    </xf>
    <xf numFmtId="177" fontId="2" fillId="0" borderId="0" xfId="0" applyNumberFormat="1" applyFont="1" applyAlignment="1">
      <alignment horizontal="center" vertical="center"/>
    </xf>
    <xf numFmtId="178" fontId="2" fillId="0" borderId="0" xfId="0" applyNumberFormat="1" applyFont="1" applyAlignment="1">
      <alignment horizontal="center" vertical="center" shrinkToFit="1"/>
    </xf>
    <xf numFmtId="177" fontId="2" fillId="0" borderId="0" xfId="0" applyNumberFormat="1" applyFont="1" applyAlignment="1">
      <alignment horizontal="center" vertical="center" shrinkToFit="1"/>
    </xf>
    <xf numFmtId="177" fontId="2" fillId="2" borderId="1" xfId="0" applyNumberFormat="1" applyFont="1" applyFill="1" applyBorder="1" applyAlignment="1">
      <alignment horizontal="center" vertical="center"/>
    </xf>
    <xf numFmtId="177" fontId="2" fillId="2" borderId="1" xfId="0" applyNumberFormat="1" applyFont="1" applyFill="1" applyBorder="1" applyAlignment="1">
      <alignment horizontal="center" vertical="center" shrinkToFit="1"/>
    </xf>
    <xf numFmtId="178" fontId="2" fillId="2" borderId="1" xfId="0" applyNumberFormat="1" applyFont="1" applyFill="1" applyBorder="1" applyAlignment="1">
      <alignment horizontal="center" vertical="center" shrinkToFit="1"/>
    </xf>
    <xf numFmtId="177" fontId="2" fillId="0" borderId="1" xfId="0" applyNumberFormat="1" applyFont="1" applyBorder="1" applyAlignment="1">
      <alignment horizontal="center" vertical="center" shrinkToFit="1"/>
    </xf>
    <xf numFmtId="178" fontId="2" fillId="0" borderId="1" xfId="0" applyNumberFormat="1" applyFont="1" applyBorder="1" applyAlignment="1">
      <alignment horizontal="center" vertical="center" shrinkToFit="1"/>
    </xf>
    <xf numFmtId="177" fontId="2" fillId="3" borderId="1" xfId="0" applyNumberFormat="1" applyFont="1" applyFill="1" applyBorder="1" applyAlignment="1">
      <alignment horizontal="center" vertical="center"/>
    </xf>
    <xf numFmtId="177" fontId="2" fillId="0" borderId="2" xfId="0" applyNumberFormat="1" applyFont="1" applyBorder="1" applyAlignment="1">
      <alignment horizontal="center" vertical="center"/>
    </xf>
    <xf numFmtId="177" fontId="2" fillId="0" borderId="3" xfId="0" applyNumberFormat="1" applyFont="1" applyBorder="1" applyAlignment="1">
      <alignment horizontal="center" vertical="center"/>
    </xf>
    <xf numFmtId="177" fontId="2" fillId="2" borderId="5" xfId="0" applyNumberFormat="1" applyFont="1" applyFill="1" applyBorder="1" applyAlignment="1">
      <alignment horizontal="center" vertical="center"/>
    </xf>
    <xf numFmtId="177" fontId="2" fillId="0" borderId="0" xfId="0" applyNumberFormat="1" applyFont="1" applyAlignment="1">
      <alignment horizontal="left" vertical="center" shrinkToFit="1"/>
    </xf>
    <xf numFmtId="176" fontId="2" fillId="0" borderId="1" xfId="0" applyNumberFormat="1" applyFont="1" applyBorder="1" applyAlignment="1">
      <alignment horizontal="center" vertical="center"/>
    </xf>
    <xf numFmtId="177" fontId="2" fillId="0" borderId="1" xfId="0" applyNumberFormat="1" applyFont="1" applyBorder="1" applyAlignment="1">
      <alignment horizontal="right" vertical="center"/>
    </xf>
    <xf numFmtId="176" fontId="2" fillId="0" borderId="0" xfId="0" applyNumberFormat="1" applyFont="1" applyAlignment="1">
      <alignment horizontal="center" vertical="center"/>
    </xf>
    <xf numFmtId="177" fontId="3" fillId="0" borderId="0" xfId="0" applyNumberFormat="1" applyFont="1" applyAlignment="1">
      <alignment horizontal="center" vertical="center"/>
    </xf>
    <xf numFmtId="177" fontId="2" fillId="0" borderId="5" xfId="0" applyNumberFormat="1" applyFont="1" applyBorder="1" applyAlignment="1">
      <alignment horizontal="left" vertical="center" shrinkToFit="1"/>
    </xf>
    <xf numFmtId="177" fontId="2" fillId="0" borderId="4" xfId="0" applyNumberFormat="1" applyFont="1" applyBorder="1">
      <alignment vertical="center"/>
    </xf>
    <xf numFmtId="177" fontId="2" fillId="2" borderId="3" xfId="0" applyNumberFormat="1" applyFont="1" applyFill="1" applyBorder="1" applyAlignment="1">
      <alignment horizontal="center" vertical="center"/>
    </xf>
    <xf numFmtId="177" fontId="2" fillId="0" borderId="8" xfId="0" applyNumberFormat="1" applyFont="1" applyBorder="1">
      <alignment vertical="center"/>
    </xf>
    <xf numFmtId="177" fontId="2" fillId="0" borderId="9" xfId="0" applyNumberFormat="1" applyFont="1" applyBorder="1">
      <alignment vertical="center"/>
    </xf>
    <xf numFmtId="0" fontId="2" fillId="0" borderId="1" xfId="0" applyFont="1" applyBorder="1" applyAlignment="1">
      <alignment horizontal="right" vertical="center"/>
    </xf>
    <xf numFmtId="177" fontId="2" fillId="4" borderId="0" xfId="0" applyNumberFormat="1" applyFont="1" applyFill="1" applyAlignment="1">
      <alignment horizontal="center" vertical="center"/>
    </xf>
    <xf numFmtId="177" fontId="2" fillId="4" borderId="1" xfId="0" applyNumberFormat="1" applyFont="1" applyFill="1" applyBorder="1" applyAlignment="1">
      <alignment horizontal="right" vertical="center"/>
    </xf>
    <xf numFmtId="177" fontId="2" fillId="0" borderId="7" xfId="0" applyNumberFormat="1" applyFont="1" applyBorder="1">
      <alignment vertical="center"/>
    </xf>
    <xf numFmtId="177" fontId="2" fillId="5" borderId="1" xfId="0" applyNumberFormat="1" applyFont="1" applyFill="1" applyBorder="1" applyAlignment="1">
      <alignment horizontal="center" vertical="center"/>
    </xf>
    <xf numFmtId="177" fontId="6" fillId="0" borderId="1" xfId="0" applyNumberFormat="1" applyFont="1" applyBorder="1" applyAlignment="1">
      <alignment horizontal="center" vertical="center" wrapText="1" shrinkToFit="1"/>
    </xf>
    <xf numFmtId="177" fontId="6" fillId="0" borderId="6" xfId="0" applyNumberFormat="1" applyFont="1" applyBorder="1" applyAlignment="1">
      <alignment horizontal="center" vertical="center" wrapText="1" shrinkToFit="1"/>
    </xf>
    <xf numFmtId="177" fontId="7" fillId="0" borderId="1" xfId="0" applyNumberFormat="1" applyFont="1" applyBorder="1" applyAlignment="1">
      <alignment horizontal="center" vertical="center" shrinkToFit="1"/>
    </xf>
    <xf numFmtId="177" fontId="2" fillId="4" borderId="1" xfId="0" applyNumberFormat="1" applyFont="1" applyFill="1" applyBorder="1" applyAlignment="1">
      <alignment horizontal="center" vertical="center"/>
    </xf>
    <xf numFmtId="177" fontId="2" fillId="0" borderId="0" xfId="0" applyNumberFormat="1" applyFont="1" applyAlignment="1">
      <alignment horizontal="right" vertical="center"/>
    </xf>
    <xf numFmtId="0" fontId="2" fillId="0" borderId="0" xfId="0" applyFont="1" applyAlignment="1">
      <alignment horizontal="right" vertical="center"/>
    </xf>
    <xf numFmtId="176" fontId="2" fillId="0" borderId="1" xfId="0" applyNumberFormat="1" applyFont="1" applyBorder="1" applyAlignment="1">
      <alignment horizontal="righ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177" fontId="5" fillId="0" borderId="15" xfId="0" applyNumberFormat="1" applyFont="1" applyBorder="1">
      <alignment vertical="center"/>
    </xf>
    <xf numFmtId="0" fontId="0" fillId="0" borderId="14" xfId="0" applyBorder="1">
      <alignment vertical="center"/>
    </xf>
    <xf numFmtId="0" fontId="0" fillId="0" borderId="15" xfId="0" applyBorder="1">
      <alignment vertical="center"/>
    </xf>
    <xf numFmtId="179" fontId="11" fillId="0" borderId="0" xfId="0" applyNumberFormat="1" applyFont="1">
      <alignment vertical="center"/>
    </xf>
    <xf numFmtId="179" fontId="11" fillId="0" borderId="15" xfId="0" applyNumberFormat="1" applyFont="1" applyBorder="1">
      <alignment vertical="center"/>
    </xf>
    <xf numFmtId="177" fontId="8" fillId="0" borderId="1" xfId="0" applyNumberFormat="1" applyFont="1" applyBorder="1" applyAlignment="1">
      <alignment horizontal="center" vertical="center" shrinkToFit="1"/>
    </xf>
    <xf numFmtId="177" fontId="2" fillId="0" borderId="5" xfId="0" applyNumberFormat="1" applyFont="1" applyBorder="1" applyAlignment="1">
      <alignment horizontal="left" vertical="center"/>
    </xf>
    <xf numFmtId="177" fontId="5" fillId="0" borderId="0" xfId="0" applyNumberFormat="1" applyFont="1" applyAlignment="1">
      <alignment horizontal="left" vertical="center"/>
    </xf>
    <xf numFmtId="177" fontId="9" fillId="0" borderId="0" xfId="0" applyNumberFormat="1" applyFont="1" applyAlignment="1">
      <alignment horizontal="center" vertical="center" shrinkToFit="1"/>
    </xf>
    <xf numFmtId="177" fontId="2" fillId="6" borderId="1" xfId="0" applyNumberFormat="1" applyFont="1" applyFill="1" applyBorder="1" applyAlignment="1">
      <alignment horizontal="center" vertical="center"/>
    </xf>
    <xf numFmtId="177" fontId="4" fillId="6" borderId="3" xfId="0" applyNumberFormat="1" applyFont="1" applyFill="1" applyBorder="1" applyAlignment="1">
      <alignment horizontal="right" vertical="center"/>
    </xf>
    <xf numFmtId="177" fontId="4" fillId="6" borderId="1" xfId="0" applyNumberFormat="1" applyFont="1" applyFill="1" applyBorder="1" applyAlignment="1">
      <alignment horizontal="right" vertical="center"/>
    </xf>
    <xf numFmtId="178" fontId="2" fillId="6" borderId="3" xfId="0" applyNumberFormat="1" applyFont="1" applyFill="1" applyBorder="1" applyAlignment="1">
      <alignment horizontal="center" vertical="center" shrinkToFit="1"/>
    </xf>
    <xf numFmtId="178" fontId="2" fillId="6" borderId="1" xfId="0" applyNumberFormat="1" applyFont="1" applyFill="1" applyBorder="1" applyAlignment="1">
      <alignment horizontal="center" vertical="center" shrinkToFit="1"/>
    </xf>
    <xf numFmtId="177" fontId="2" fillId="0" borderId="4" xfId="0" applyNumberFormat="1" applyFont="1" applyBorder="1" applyAlignment="1">
      <alignment horizontal="left" vertical="center" shrinkToFit="1"/>
    </xf>
    <xf numFmtId="177" fontId="2" fillId="0" borderId="7" xfId="0" applyNumberFormat="1" applyFont="1" applyBorder="1" applyAlignment="1">
      <alignment horizontal="left" vertical="center" shrinkToFit="1"/>
    </xf>
    <xf numFmtId="177" fontId="2" fillId="0" borderId="5" xfId="0" applyNumberFormat="1" applyFont="1" applyBorder="1" applyAlignment="1">
      <alignment horizontal="left" vertical="center" shrinkToFit="1"/>
    </xf>
    <xf numFmtId="177" fontId="2" fillId="0" borderId="0" xfId="0" applyNumberFormat="1" applyFont="1" applyAlignment="1">
      <alignment horizontal="left" vertical="center" shrinkToFit="1"/>
    </xf>
    <xf numFmtId="0" fontId="0" fillId="0" borderId="5" xfId="0" applyBorder="1" applyAlignment="1">
      <alignment horizontal="left" vertical="center" shrinkToFit="1"/>
    </xf>
    <xf numFmtId="177" fontId="2" fillId="0" borderId="5" xfId="0" applyNumberFormat="1" applyFont="1" applyBorder="1" applyAlignment="1">
      <alignment horizontal="center" vertical="center" shrinkToFit="1"/>
    </xf>
    <xf numFmtId="177" fontId="2" fillId="0" borderId="10" xfId="0" applyNumberFormat="1" applyFont="1" applyBorder="1" applyAlignment="1">
      <alignment horizontal="center" vertical="center" wrapText="1"/>
    </xf>
    <xf numFmtId="177" fontId="2" fillId="0" borderId="0" xfId="0" applyNumberFormat="1" applyFont="1" applyAlignment="1">
      <alignment horizontal="center" vertical="center" wrapText="1"/>
    </xf>
    <xf numFmtId="177" fontId="8" fillId="0" borderId="4" xfId="0" applyNumberFormat="1" applyFont="1" applyBorder="1" applyAlignment="1">
      <alignment horizontal="center" vertical="center" shrinkToFit="1"/>
    </xf>
    <xf numFmtId="177" fontId="8" fillId="0" borderId="7" xfId="0" applyNumberFormat="1" applyFont="1" applyBorder="1" applyAlignment="1">
      <alignment horizontal="center" vertical="center" shrinkToFit="1"/>
    </xf>
    <xf numFmtId="177" fontId="9" fillId="0" borderId="14" xfId="0" applyNumberFormat="1" applyFont="1" applyBorder="1" applyAlignment="1">
      <alignment horizontal="center" vertical="center" shrinkToFit="1"/>
    </xf>
    <xf numFmtId="179" fontId="11" fillId="0" borderId="0" xfId="0" applyNumberFormat="1" applyFont="1" applyAlignment="1">
      <alignment horizontal="left" vertical="center"/>
    </xf>
    <xf numFmtId="179" fontId="11" fillId="0" borderId="15" xfId="0" applyNumberFormat="1" applyFont="1" applyBorder="1" applyAlignment="1">
      <alignment horizontal="left" vertical="center"/>
    </xf>
    <xf numFmtId="179" fontId="11" fillId="0" borderId="0" xfId="0" applyNumberFormat="1" applyFont="1" applyAlignment="1">
      <alignment horizontal="center" vertical="center"/>
    </xf>
    <xf numFmtId="179" fontId="11" fillId="0" borderId="15" xfId="0" applyNumberFormat="1" applyFont="1" applyBorder="1" applyAlignment="1">
      <alignment horizontal="center" vertical="center"/>
    </xf>
    <xf numFmtId="179" fontId="11" fillId="0" borderId="17" xfId="0" applyNumberFormat="1" applyFont="1" applyBorder="1" applyAlignment="1">
      <alignment horizontal="center" vertical="center"/>
    </xf>
    <xf numFmtId="0" fontId="0" fillId="0" borderId="14" xfId="0" applyBorder="1" applyAlignment="1">
      <alignment horizontal="left" vertical="center" wrapText="1"/>
    </xf>
    <xf numFmtId="0" fontId="0" fillId="0" borderId="0" xfId="0" applyAlignment="1">
      <alignment horizontal="left" vertical="center"/>
    </xf>
    <xf numFmtId="0" fontId="0" fillId="0" borderId="14"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179" fontId="11" fillId="7" borderId="0" xfId="0" applyNumberFormat="1" applyFont="1" applyFill="1" applyAlignment="1">
      <alignment horizontal="center" vertical="center"/>
    </xf>
    <xf numFmtId="179" fontId="11" fillId="7" borderId="15" xfId="0" applyNumberFormat="1" applyFont="1" applyFill="1" applyBorder="1" applyAlignment="1">
      <alignment horizontal="center" vertical="center"/>
    </xf>
    <xf numFmtId="179" fontId="11" fillId="8" borderId="11" xfId="0" applyNumberFormat="1" applyFont="1" applyFill="1" applyBorder="1" applyAlignment="1">
      <alignment horizontal="center" vertical="center"/>
    </xf>
    <xf numFmtId="179" fontId="11" fillId="8" borderId="12" xfId="0" applyNumberFormat="1" applyFont="1" applyFill="1" applyBorder="1" applyAlignment="1">
      <alignment horizontal="center" vertical="center"/>
    </xf>
    <xf numFmtId="179" fontId="11" fillId="8" borderId="14" xfId="0" applyNumberFormat="1" applyFont="1" applyFill="1" applyBorder="1" applyAlignment="1">
      <alignment horizontal="center" vertical="center"/>
    </xf>
    <xf numFmtId="179" fontId="11" fillId="8" borderId="0" xfId="0" applyNumberFormat="1" applyFont="1" applyFill="1" applyAlignment="1">
      <alignment horizontal="center" vertical="center"/>
    </xf>
    <xf numFmtId="179" fontId="11" fillId="8" borderId="16" xfId="0" applyNumberFormat="1" applyFont="1" applyFill="1" applyBorder="1" applyAlignment="1">
      <alignment horizontal="center" vertical="center"/>
    </xf>
    <xf numFmtId="179" fontId="11" fillId="8" borderId="17" xfId="0" applyNumberFormat="1" applyFont="1" applyFill="1" applyBorder="1" applyAlignment="1">
      <alignment horizontal="center" vertical="center"/>
    </xf>
    <xf numFmtId="179" fontId="11" fillId="8" borderId="13" xfId="0" applyNumberFormat="1" applyFont="1" applyFill="1" applyBorder="1" applyAlignment="1">
      <alignment horizontal="center" vertical="center"/>
    </xf>
    <xf numFmtId="179" fontId="11" fillId="8" borderId="15" xfId="0" applyNumberFormat="1" applyFont="1" applyFill="1" applyBorder="1" applyAlignment="1">
      <alignment horizontal="center" vertical="center"/>
    </xf>
    <xf numFmtId="179" fontId="11" fillId="8" borderId="18" xfId="0" applyNumberFormat="1" applyFont="1" applyFill="1" applyBorder="1" applyAlignment="1">
      <alignment horizontal="center" vertical="center"/>
    </xf>
    <xf numFmtId="179" fontId="11" fillId="4" borderId="0" xfId="0" applyNumberFormat="1" applyFont="1" applyFill="1" applyAlignment="1">
      <alignment horizontal="center" vertical="center"/>
    </xf>
    <xf numFmtId="179" fontId="11" fillId="4" borderId="15"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N$4" lockText="1" noThreeD="1"/>
</file>

<file path=xl/ctrlProps/ctrlProp10.xml><?xml version="1.0" encoding="utf-8"?>
<formControlPr xmlns="http://schemas.microsoft.com/office/spreadsheetml/2009/9/main" objectType="CheckBox" fmlaLink="$O4" lockText="1" noThreeD="1"/>
</file>

<file path=xl/ctrlProps/ctrlProp100.xml><?xml version="1.0" encoding="utf-8"?>
<formControlPr xmlns="http://schemas.microsoft.com/office/spreadsheetml/2009/9/main" objectType="CheckBox" fmlaLink="$P$65" lockText="1" noThreeD="1"/>
</file>

<file path=xl/ctrlProps/ctrlProp101.xml><?xml version="1.0" encoding="utf-8"?>
<formControlPr xmlns="http://schemas.microsoft.com/office/spreadsheetml/2009/9/main" objectType="CheckBox" fmlaLink="$N$57" lockText="1" noThreeD="1"/>
</file>

<file path=xl/ctrlProps/ctrlProp102.xml><?xml version="1.0" encoding="utf-8"?>
<formControlPr xmlns="http://schemas.microsoft.com/office/spreadsheetml/2009/9/main" objectType="CheckBox" fmlaLink="$N$58" lockText="1" noThreeD="1"/>
</file>

<file path=xl/ctrlProps/ctrlProp103.xml><?xml version="1.0" encoding="utf-8"?>
<formControlPr xmlns="http://schemas.microsoft.com/office/spreadsheetml/2009/9/main" objectType="CheckBox" fmlaLink="$O$57" lockText="1" noThreeD="1"/>
</file>

<file path=xl/ctrlProps/ctrlProp104.xml><?xml version="1.0" encoding="utf-8"?>
<formControlPr xmlns="http://schemas.microsoft.com/office/spreadsheetml/2009/9/main" objectType="CheckBox" fmlaLink="$P$57" lockText="1" noThreeD="1"/>
</file>

<file path=xl/ctrlProps/ctrlProp105.xml><?xml version="1.0" encoding="utf-8"?>
<formControlPr xmlns="http://schemas.microsoft.com/office/spreadsheetml/2009/9/main" objectType="CheckBox" fmlaLink="$P$58" lockText="1" noThreeD="1"/>
</file>

<file path=xl/ctrlProps/ctrlProp106.xml><?xml version="1.0" encoding="utf-8"?>
<formControlPr xmlns="http://schemas.microsoft.com/office/spreadsheetml/2009/9/main" objectType="CheckBox" fmlaLink="$O$58" lockText="1" noThreeD="1"/>
</file>

<file path=xl/ctrlProps/ctrlProp107.xml><?xml version="1.0" encoding="utf-8"?>
<formControlPr xmlns="http://schemas.microsoft.com/office/spreadsheetml/2009/9/main" objectType="CheckBox" fmlaLink="$N$83" lockText="1" noThreeD="1"/>
</file>

<file path=xl/ctrlProps/ctrlProp108.xml><?xml version="1.0" encoding="utf-8"?>
<formControlPr xmlns="http://schemas.microsoft.com/office/spreadsheetml/2009/9/main" objectType="CheckBox" fmlaLink="$O$83" lockText="1" noThreeD="1"/>
</file>

<file path=xl/ctrlProps/ctrlProp109.xml><?xml version="1.0" encoding="utf-8"?>
<formControlPr xmlns="http://schemas.microsoft.com/office/spreadsheetml/2009/9/main" objectType="CheckBox" fmlaLink="$P$83" lockText="1" noThreeD="1"/>
</file>

<file path=xl/ctrlProps/ctrlProp11.xml><?xml version="1.0" encoding="utf-8"?>
<formControlPr xmlns="http://schemas.microsoft.com/office/spreadsheetml/2009/9/main" objectType="CheckBox" fmlaLink="$O5" lockText="1" noThreeD="1"/>
</file>

<file path=xl/ctrlProps/ctrlProp110.xml><?xml version="1.0" encoding="utf-8"?>
<formControlPr xmlns="http://schemas.microsoft.com/office/spreadsheetml/2009/9/main" objectType="CheckBox" fmlaLink="$N$39"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N$42" lockText="1" noThreeD="1"/>
</file>

<file path=xl/ctrlProps/ctrlProp113.xml><?xml version="1.0" encoding="utf-8"?>
<formControlPr xmlns="http://schemas.microsoft.com/office/spreadsheetml/2009/9/main" objectType="CheckBox" fmlaLink="$N$43" lockText="1" noThreeD="1"/>
</file>

<file path=xl/ctrlProps/ctrlProp114.xml><?xml version="1.0" encoding="utf-8"?>
<formControlPr xmlns="http://schemas.microsoft.com/office/spreadsheetml/2009/9/main" objectType="CheckBox" fmlaLink="$N$40" lockText="1" noThreeD="1"/>
</file>

<file path=xl/ctrlProps/ctrlProp115.xml><?xml version="1.0" encoding="utf-8"?>
<formControlPr xmlns="http://schemas.microsoft.com/office/spreadsheetml/2009/9/main" objectType="CheckBox" fmlaLink="$N$41" lockText="1" noThreeD="1"/>
</file>

<file path=xl/ctrlProps/ctrlProp116.xml><?xml version="1.0" encoding="utf-8"?>
<formControlPr xmlns="http://schemas.microsoft.com/office/spreadsheetml/2009/9/main" objectType="CheckBox" fmlaLink="$O$39" lockText="1" noThreeD="1"/>
</file>

<file path=xl/ctrlProps/ctrlProp117.xml><?xml version="1.0" encoding="utf-8"?>
<formControlPr xmlns="http://schemas.microsoft.com/office/spreadsheetml/2009/9/main" objectType="CheckBox" fmlaLink="$O$40" lockText="1" noThreeD="1"/>
</file>

<file path=xl/ctrlProps/ctrlProp118.xml><?xml version="1.0" encoding="utf-8"?>
<formControlPr xmlns="http://schemas.microsoft.com/office/spreadsheetml/2009/9/main" objectType="CheckBox" fmlaLink="$O$41" lockText="1" noThreeD="1"/>
</file>

<file path=xl/ctrlProps/ctrlProp119.xml><?xml version="1.0" encoding="utf-8"?>
<formControlPr xmlns="http://schemas.microsoft.com/office/spreadsheetml/2009/9/main" objectType="CheckBox" fmlaLink="$O$42" lockText="1" noThreeD="1"/>
</file>

<file path=xl/ctrlProps/ctrlProp12.xml><?xml version="1.0" encoding="utf-8"?>
<formControlPr xmlns="http://schemas.microsoft.com/office/spreadsheetml/2009/9/main" objectType="CheckBox" fmlaLink="$O$4" lockText="1" noThreeD="1"/>
</file>

<file path=xl/ctrlProps/ctrlProp120.xml><?xml version="1.0" encoding="utf-8"?>
<formControlPr xmlns="http://schemas.microsoft.com/office/spreadsheetml/2009/9/main" objectType="CheckBox" fmlaLink="$O$43" lockText="1" noThreeD="1"/>
</file>

<file path=xl/ctrlProps/ctrlProp121.xml><?xml version="1.0" encoding="utf-8"?>
<formControlPr xmlns="http://schemas.microsoft.com/office/spreadsheetml/2009/9/main" objectType="CheckBox" fmlaLink="$P$39" lockText="1" noThreeD="1"/>
</file>

<file path=xl/ctrlProps/ctrlProp122.xml><?xml version="1.0" encoding="utf-8"?>
<formControlPr xmlns="http://schemas.microsoft.com/office/spreadsheetml/2009/9/main" objectType="CheckBox" fmlaLink="$P$40" lockText="1" noThreeD="1"/>
</file>

<file path=xl/ctrlProps/ctrlProp123.xml><?xml version="1.0" encoding="utf-8"?>
<formControlPr xmlns="http://schemas.microsoft.com/office/spreadsheetml/2009/9/main" objectType="CheckBox" fmlaLink="$P$41" lockText="1" noThreeD="1"/>
</file>

<file path=xl/ctrlProps/ctrlProp124.xml><?xml version="1.0" encoding="utf-8"?>
<formControlPr xmlns="http://schemas.microsoft.com/office/spreadsheetml/2009/9/main" objectType="CheckBox" fmlaLink="$P$42" lockText="1" noThreeD="1"/>
</file>

<file path=xl/ctrlProps/ctrlProp125.xml><?xml version="1.0" encoding="utf-8"?>
<formControlPr xmlns="http://schemas.microsoft.com/office/spreadsheetml/2009/9/main" objectType="CheckBox" fmlaLink="$P$43" lockText="1" noThreeD="1"/>
</file>

<file path=xl/ctrlProps/ctrlProp126.xml><?xml version="1.0" encoding="utf-8"?>
<formControlPr xmlns="http://schemas.microsoft.com/office/spreadsheetml/2009/9/main" objectType="CheckBox" fmlaLink="$P$78" lockText="1" noThreeD="1"/>
</file>

<file path=xl/ctrlProps/ctrlProp127.xml><?xml version="1.0" encoding="utf-8"?>
<formControlPr xmlns="http://schemas.microsoft.com/office/spreadsheetml/2009/9/main" objectType="CheckBox" fmlaLink="$O$78" lockText="1" noThreeD="1"/>
</file>

<file path=xl/ctrlProps/ctrlProp128.xml><?xml version="1.0" encoding="utf-8"?>
<formControlPr xmlns="http://schemas.microsoft.com/office/spreadsheetml/2009/9/main" objectType="CheckBox" fmlaLink="$N$78" lockText="1" noThreeD="1"/>
</file>

<file path=xl/ctrlProps/ctrlProp129.xml><?xml version="1.0" encoding="utf-8"?>
<formControlPr xmlns="http://schemas.microsoft.com/office/spreadsheetml/2009/9/main" objectType="CheckBox" fmlaLink="$N$76" lockText="1" noThreeD="1"/>
</file>

<file path=xl/ctrlProps/ctrlProp13.xml><?xml version="1.0" encoding="utf-8"?>
<formControlPr xmlns="http://schemas.microsoft.com/office/spreadsheetml/2009/9/main" objectType="CheckBox" fmlaLink="$O$4" lockText="1" noThreeD="1"/>
</file>

<file path=xl/ctrlProps/ctrlProp130.xml><?xml version="1.0" encoding="utf-8"?>
<formControlPr xmlns="http://schemas.microsoft.com/office/spreadsheetml/2009/9/main" objectType="CheckBox" fmlaLink="$O$76" lockText="1" noThreeD="1"/>
</file>

<file path=xl/ctrlProps/ctrlProp131.xml><?xml version="1.0" encoding="utf-8"?>
<formControlPr xmlns="http://schemas.microsoft.com/office/spreadsheetml/2009/9/main" objectType="CheckBox" fmlaLink="$P$76" lockText="1" noThreeD="1"/>
</file>

<file path=xl/ctrlProps/ctrlProp132.xml><?xml version="1.0" encoding="utf-8"?>
<formControlPr xmlns="http://schemas.microsoft.com/office/spreadsheetml/2009/9/main" objectType="CheckBox" fmlaLink="$N$75" lockText="1" noThreeD="1"/>
</file>

<file path=xl/ctrlProps/ctrlProp133.xml><?xml version="1.0" encoding="utf-8"?>
<formControlPr xmlns="http://schemas.microsoft.com/office/spreadsheetml/2009/9/main" objectType="CheckBox" fmlaLink="$P$75" lockText="1" noThreeD="1"/>
</file>

<file path=xl/ctrlProps/ctrlProp134.xml><?xml version="1.0" encoding="utf-8"?>
<formControlPr xmlns="http://schemas.microsoft.com/office/spreadsheetml/2009/9/main" objectType="CheckBox" fmlaLink="$O$75" lockText="1" noThreeD="1"/>
</file>

<file path=xl/ctrlProps/ctrlProp135.xml><?xml version="1.0" encoding="utf-8"?>
<formControlPr xmlns="http://schemas.microsoft.com/office/spreadsheetml/2009/9/main" objectType="CheckBox" fmlaLink="$P$18" lockText="1"/>
</file>

<file path=xl/ctrlProps/ctrlProp136.xml><?xml version="1.0" encoding="utf-8"?>
<formControlPr xmlns="http://schemas.microsoft.com/office/spreadsheetml/2009/9/main" objectType="CheckBox" fmlaLink="$P$19" lockText="1" noThreeD="1"/>
</file>

<file path=xl/ctrlProps/ctrlProp137.xml><?xml version="1.0" encoding="utf-8"?>
<formControlPr xmlns="http://schemas.microsoft.com/office/spreadsheetml/2009/9/main" objectType="CheckBox" fmlaLink="$P$4" lockText="1" noThreeD="1"/>
</file>

<file path=xl/ctrlProps/ctrlProp138.xml><?xml version="1.0" encoding="utf-8"?>
<formControlPr xmlns="http://schemas.microsoft.com/office/spreadsheetml/2009/9/main" objectType="CheckBox" fmlaLink="$P$21" lockText="1" noThreeD="1"/>
</file>

<file path=xl/ctrlProps/ctrlProp139.xml><?xml version="1.0" encoding="utf-8"?>
<formControlPr xmlns="http://schemas.microsoft.com/office/spreadsheetml/2009/9/main" objectType="CheckBox" fmlaLink="$P$22" lockText="1" noThreeD="1"/>
</file>

<file path=xl/ctrlProps/ctrlProp14.xml><?xml version="1.0" encoding="utf-8"?>
<formControlPr xmlns="http://schemas.microsoft.com/office/spreadsheetml/2009/9/main" objectType="CheckBox" fmlaLink="$O$4" lockText="1" noThreeD="1"/>
</file>

<file path=xl/ctrlProps/ctrlProp140.xml><?xml version="1.0" encoding="utf-8"?>
<formControlPr xmlns="http://schemas.microsoft.com/office/spreadsheetml/2009/9/main" objectType="CheckBox" fmlaLink="$P$20" lockText="1"/>
</file>

<file path=xl/ctrlProps/ctrlProp141.xml><?xml version="1.0" encoding="utf-8"?>
<formControlPr xmlns="http://schemas.microsoft.com/office/spreadsheetml/2009/9/main" objectType="CheckBox" fmlaLink="$O$18" lockText="1"/>
</file>

<file path=xl/ctrlProps/ctrlProp142.xml><?xml version="1.0" encoding="utf-8"?>
<formControlPr xmlns="http://schemas.microsoft.com/office/spreadsheetml/2009/9/main" objectType="CheckBox" fmlaLink="$O$19" lockText="1"/>
</file>

<file path=xl/ctrlProps/ctrlProp143.xml><?xml version="1.0" encoding="utf-8"?>
<formControlPr xmlns="http://schemas.microsoft.com/office/spreadsheetml/2009/9/main" objectType="CheckBox" fmlaLink="$O$20" lockText="1"/>
</file>

<file path=xl/ctrlProps/ctrlProp144.xml><?xml version="1.0" encoding="utf-8"?>
<formControlPr xmlns="http://schemas.microsoft.com/office/spreadsheetml/2009/9/main" objectType="CheckBox" fmlaLink="$O$21" lockText="1"/>
</file>

<file path=xl/ctrlProps/ctrlProp145.xml><?xml version="1.0" encoding="utf-8"?>
<formControlPr xmlns="http://schemas.microsoft.com/office/spreadsheetml/2009/9/main" objectType="CheckBox" fmlaLink="$O$22" lockText="1"/>
</file>

<file path=xl/ctrlProps/ctrlProp146.xml><?xml version="1.0" encoding="utf-8"?>
<formControlPr xmlns="http://schemas.microsoft.com/office/spreadsheetml/2009/9/main" objectType="CheckBox" fmlaLink="$N$18" lockText="1" noThreeD="1"/>
</file>

<file path=xl/ctrlProps/ctrlProp147.xml><?xml version="1.0" encoding="utf-8"?>
<formControlPr xmlns="http://schemas.microsoft.com/office/spreadsheetml/2009/9/main" objectType="CheckBox" fmlaLink="$N$19" lockText="1" noThreeD="1"/>
</file>

<file path=xl/ctrlProps/ctrlProp148.xml><?xml version="1.0" encoding="utf-8"?>
<formControlPr xmlns="http://schemas.microsoft.com/office/spreadsheetml/2009/9/main" objectType="CheckBox" fmlaLink="$N$20" lockText="1" noThreeD="1"/>
</file>

<file path=xl/ctrlProps/ctrlProp149.xml><?xml version="1.0" encoding="utf-8"?>
<formControlPr xmlns="http://schemas.microsoft.com/office/spreadsheetml/2009/9/main" objectType="CheckBox" fmlaLink="$N$22" lockText="1" noThreeD="1"/>
</file>

<file path=xl/ctrlProps/ctrlProp15.xml><?xml version="1.0" encoding="utf-8"?>
<formControlPr xmlns="http://schemas.microsoft.com/office/spreadsheetml/2009/9/main" objectType="CheckBox" fmlaLink="$O4" lockText="1" noThreeD="1"/>
</file>

<file path=xl/ctrlProps/ctrlProp16.xml><?xml version="1.0" encoding="utf-8"?>
<formControlPr xmlns="http://schemas.microsoft.com/office/spreadsheetml/2009/9/main" objectType="CheckBox" fmlaLink="$O$6" lockText="1" noThreeD="1"/>
</file>

<file path=xl/ctrlProps/ctrlProp17.xml><?xml version="1.0" encoding="utf-8"?>
<formControlPr xmlns="http://schemas.microsoft.com/office/spreadsheetml/2009/9/main" objectType="CheckBox" fmlaLink="$O$4" lockText="1" noThreeD="1"/>
</file>

<file path=xl/ctrlProps/ctrlProp18.xml><?xml version="1.0" encoding="utf-8"?>
<formControlPr xmlns="http://schemas.microsoft.com/office/spreadsheetml/2009/9/main" objectType="CheckBox" fmlaLink="$O4" lockText="1" noThreeD="1"/>
</file>

<file path=xl/ctrlProps/ctrlProp19.xml><?xml version="1.0" encoding="utf-8"?>
<formControlPr xmlns="http://schemas.microsoft.com/office/spreadsheetml/2009/9/main" objectType="CheckBox" fmlaLink="$O$7" lockText="1" noThreeD="1"/>
</file>

<file path=xl/ctrlProps/ctrlProp2.xml><?xml version="1.0" encoding="utf-8"?>
<formControlPr xmlns="http://schemas.microsoft.com/office/spreadsheetml/2009/9/main" objectType="CheckBox" fmlaLink="$O$4" lockText="1" noThreeD="1"/>
</file>

<file path=xl/ctrlProps/ctrlProp20.xml><?xml version="1.0" encoding="utf-8"?>
<formControlPr xmlns="http://schemas.microsoft.com/office/spreadsheetml/2009/9/main" objectType="CheckBox" fmlaLink="$N$5" lockText="1" noThreeD="1"/>
</file>

<file path=xl/ctrlProps/ctrlProp21.xml><?xml version="1.0" encoding="utf-8"?>
<formControlPr xmlns="http://schemas.microsoft.com/office/spreadsheetml/2009/9/main" objectType="CheckBox" fmlaLink="$N$6" lockText="1" noThreeD="1"/>
</file>

<file path=xl/ctrlProps/ctrlProp22.xml><?xml version="1.0" encoding="utf-8"?>
<formControlPr xmlns="http://schemas.microsoft.com/office/spreadsheetml/2009/9/main" objectType="CheckBox" fmlaLink="$N$7" lockText="1" noThreeD="1"/>
</file>

<file path=xl/ctrlProps/ctrlProp23.xml><?xml version="1.0" encoding="utf-8"?>
<formControlPr xmlns="http://schemas.microsoft.com/office/spreadsheetml/2009/9/main" objectType="CheckBox" fmlaLink="$N$8" lockText="1" noThreeD="1"/>
</file>

<file path=xl/ctrlProps/ctrlProp24.xml><?xml version="1.0" encoding="utf-8"?>
<formControlPr xmlns="http://schemas.microsoft.com/office/spreadsheetml/2009/9/main" objectType="CheckBox" fmlaLink="$P$4" lockText="1" noThreeD="1"/>
</file>

<file path=xl/ctrlProps/ctrlProp25.xml><?xml version="1.0" encoding="utf-8"?>
<formControlPr xmlns="http://schemas.microsoft.com/office/spreadsheetml/2009/9/main" objectType="CheckBox" fmlaLink="$P$6" lockText="1" noThreeD="1"/>
</file>

<file path=xl/ctrlProps/ctrlProp26.xml><?xml version="1.0" encoding="utf-8"?>
<formControlPr xmlns="http://schemas.microsoft.com/office/spreadsheetml/2009/9/main" objectType="CheckBox" fmlaLink="$P$4" lockText="1" noThreeD="1"/>
</file>

<file path=xl/ctrlProps/ctrlProp27.xml><?xml version="1.0" encoding="utf-8"?>
<formControlPr xmlns="http://schemas.microsoft.com/office/spreadsheetml/2009/9/main" objectType="CheckBox" fmlaLink="$P$8" lockText="1" noThreeD="1"/>
</file>

<file path=xl/ctrlProps/ctrlProp28.xml><?xml version="1.0" encoding="utf-8"?>
<formControlPr xmlns="http://schemas.microsoft.com/office/spreadsheetml/2009/9/main" objectType="CheckBox" fmlaLink="$P$5" lockText="1" noThreeD="1"/>
</file>

<file path=xl/ctrlProps/ctrlProp29.xml><?xml version="1.0" encoding="utf-8"?>
<formControlPr xmlns="http://schemas.microsoft.com/office/spreadsheetml/2009/9/main" objectType="CheckBox" fmlaLink="$P$7" lockText="1" noThreeD="1"/>
</file>

<file path=xl/ctrlProps/ctrlProp3.xml><?xml version="1.0" encoding="utf-8"?>
<formControlPr xmlns="http://schemas.microsoft.com/office/spreadsheetml/2009/9/main" objectType="CheckBox" fmlaLink="$P$4" lockText="1" noThreeD="1"/>
</file>

<file path=xl/ctrlProps/ctrlProp30.xml><?xml version="1.0" encoding="utf-8"?>
<formControlPr xmlns="http://schemas.microsoft.com/office/spreadsheetml/2009/9/main" objectType="CheckBox" fmlaLink="$N$21" lockText="1" noThreeD="1"/>
</file>

<file path=xl/ctrlProps/ctrlProp31.xml><?xml version="1.0" encoding="utf-8"?>
<formControlPr xmlns="http://schemas.microsoft.com/office/spreadsheetml/2009/9/main" objectType="CheckBox" fmlaLink="$P11" lockText="1"/>
</file>

<file path=xl/ctrlProps/ctrlProp32.xml><?xml version="1.0" encoding="utf-8"?>
<formControlPr xmlns="http://schemas.microsoft.com/office/spreadsheetml/2009/9/main" objectType="CheckBox" fmlaLink="$P$12" lockText="1" noThreeD="1"/>
</file>

<file path=xl/ctrlProps/ctrlProp33.xml><?xml version="1.0" encoding="utf-8"?>
<formControlPr xmlns="http://schemas.microsoft.com/office/spreadsheetml/2009/9/main" objectType="CheckBox" fmlaLink="$P$13" lockText="1" noThreeD="1"/>
</file>

<file path=xl/ctrlProps/ctrlProp34.xml><?xml version="1.0" encoding="utf-8"?>
<formControlPr xmlns="http://schemas.microsoft.com/office/spreadsheetml/2009/9/main" objectType="CheckBox" fmlaLink="$P$14" lockText="1" noThreeD="1"/>
</file>

<file path=xl/ctrlProps/ctrlProp35.xml><?xml version="1.0" encoding="utf-8"?>
<formControlPr xmlns="http://schemas.microsoft.com/office/spreadsheetml/2009/9/main" objectType="CheckBox" fmlaLink="$P$15" lockText="1" noThreeD="1"/>
</file>

<file path=xl/ctrlProps/ctrlProp36.xml><?xml version="1.0" encoding="utf-8"?>
<formControlPr xmlns="http://schemas.microsoft.com/office/spreadsheetml/2009/9/main" objectType="CheckBox" fmlaLink="$O$11" lockText="1"/>
</file>

<file path=xl/ctrlProps/ctrlProp37.xml><?xml version="1.0" encoding="utf-8"?>
<formControlPr xmlns="http://schemas.microsoft.com/office/spreadsheetml/2009/9/main" objectType="CheckBox" fmlaLink="$O$12" lockText="1"/>
</file>

<file path=xl/ctrlProps/ctrlProp38.xml><?xml version="1.0" encoding="utf-8"?>
<formControlPr xmlns="http://schemas.microsoft.com/office/spreadsheetml/2009/9/main" objectType="CheckBox" fmlaLink="$O$13" lockText="1"/>
</file>

<file path=xl/ctrlProps/ctrlProp39.xml><?xml version="1.0" encoding="utf-8"?>
<formControlPr xmlns="http://schemas.microsoft.com/office/spreadsheetml/2009/9/main" objectType="CheckBox" fmlaLink="$O$14" lockText="1"/>
</file>

<file path=xl/ctrlProps/ctrlProp4.xml><?xml version="1.0" encoding="utf-8"?>
<formControlPr xmlns="http://schemas.microsoft.com/office/spreadsheetml/2009/9/main" objectType="CheckBox" fmlaLink="$O$4" lockText="1" noThreeD="1"/>
</file>

<file path=xl/ctrlProps/ctrlProp40.xml><?xml version="1.0" encoding="utf-8"?>
<formControlPr xmlns="http://schemas.microsoft.com/office/spreadsheetml/2009/9/main" objectType="CheckBox" fmlaLink="$O$15" lockText="1"/>
</file>

<file path=xl/ctrlProps/ctrlProp41.xml><?xml version="1.0" encoding="utf-8"?>
<formControlPr xmlns="http://schemas.microsoft.com/office/spreadsheetml/2009/9/main" objectType="CheckBox" fmlaLink="$N$11" lockText="1" noThreeD="1"/>
</file>

<file path=xl/ctrlProps/ctrlProp42.xml><?xml version="1.0" encoding="utf-8"?>
<formControlPr xmlns="http://schemas.microsoft.com/office/spreadsheetml/2009/9/main" objectType="CheckBox" fmlaLink="$N$12" lockText="1" noThreeD="1"/>
</file>

<file path=xl/ctrlProps/ctrlProp43.xml><?xml version="1.0" encoding="utf-8"?>
<formControlPr xmlns="http://schemas.microsoft.com/office/spreadsheetml/2009/9/main" objectType="CheckBox" fmlaLink="$N$13" lockText="1" noThreeD="1"/>
</file>

<file path=xl/ctrlProps/ctrlProp44.xml><?xml version="1.0" encoding="utf-8"?>
<formControlPr xmlns="http://schemas.microsoft.com/office/spreadsheetml/2009/9/main" objectType="CheckBox" fmlaLink="$N$14" lockText="1" noThreeD="1"/>
</file>

<file path=xl/ctrlProps/ctrlProp45.xml><?xml version="1.0" encoding="utf-8"?>
<formControlPr xmlns="http://schemas.microsoft.com/office/spreadsheetml/2009/9/main" objectType="CheckBox" fmlaLink="$N$15" lockText="1" noThreeD="1"/>
</file>

<file path=xl/ctrlProps/ctrlProp46.xml><?xml version="1.0" encoding="utf-8"?>
<formControlPr xmlns="http://schemas.microsoft.com/office/spreadsheetml/2009/9/main" objectType="CheckBox" fmlaLink="$N$25"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N$28" lockText="1" noThreeD="1"/>
</file>

<file path=xl/ctrlProps/ctrlProp49.xml><?xml version="1.0" encoding="utf-8"?>
<formControlPr xmlns="http://schemas.microsoft.com/office/spreadsheetml/2009/9/main" objectType="CheckBox" fmlaLink="$N$29" lockText="1" noThreeD="1"/>
</file>

<file path=xl/ctrlProps/ctrlProp5.xml><?xml version="1.0" encoding="utf-8"?>
<formControlPr xmlns="http://schemas.microsoft.com/office/spreadsheetml/2009/9/main" objectType="CheckBox" fmlaLink="$O$4" lockText="1" noThreeD="1"/>
</file>

<file path=xl/ctrlProps/ctrlProp50.xml><?xml version="1.0" encoding="utf-8"?>
<formControlPr xmlns="http://schemas.microsoft.com/office/spreadsheetml/2009/9/main" objectType="CheckBox" fmlaLink="$N$26" lockText="1" noThreeD="1"/>
</file>

<file path=xl/ctrlProps/ctrlProp51.xml><?xml version="1.0" encoding="utf-8"?>
<formControlPr xmlns="http://schemas.microsoft.com/office/spreadsheetml/2009/9/main" objectType="CheckBox" fmlaLink="$N$27" lockText="1" noThreeD="1"/>
</file>

<file path=xl/ctrlProps/ctrlProp52.xml><?xml version="1.0" encoding="utf-8"?>
<formControlPr xmlns="http://schemas.microsoft.com/office/spreadsheetml/2009/9/main" objectType="CheckBox" fmlaLink="$O$25" lockText="1" noThreeD="1"/>
</file>

<file path=xl/ctrlProps/ctrlProp53.xml><?xml version="1.0" encoding="utf-8"?>
<formControlPr xmlns="http://schemas.microsoft.com/office/spreadsheetml/2009/9/main" objectType="CheckBox" fmlaLink="$O$26" lockText="1" noThreeD="1"/>
</file>

<file path=xl/ctrlProps/ctrlProp54.xml><?xml version="1.0" encoding="utf-8"?>
<formControlPr xmlns="http://schemas.microsoft.com/office/spreadsheetml/2009/9/main" objectType="CheckBox" fmlaLink="$O$27" lockText="1" noThreeD="1"/>
</file>

<file path=xl/ctrlProps/ctrlProp55.xml><?xml version="1.0" encoding="utf-8"?>
<formControlPr xmlns="http://schemas.microsoft.com/office/spreadsheetml/2009/9/main" objectType="CheckBox" fmlaLink="$O$28" lockText="1" noThreeD="1"/>
</file>

<file path=xl/ctrlProps/ctrlProp56.xml><?xml version="1.0" encoding="utf-8"?>
<formControlPr xmlns="http://schemas.microsoft.com/office/spreadsheetml/2009/9/main" objectType="CheckBox" fmlaLink="$O$29" lockText="1" noThreeD="1"/>
</file>

<file path=xl/ctrlProps/ctrlProp57.xml><?xml version="1.0" encoding="utf-8"?>
<formControlPr xmlns="http://schemas.microsoft.com/office/spreadsheetml/2009/9/main" objectType="CheckBox" fmlaLink="$P$25" lockText="1" noThreeD="1"/>
</file>

<file path=xl/ctrlProps/ctrlProp58.xml><?xml version="1.0" encoding="utf-8"?>
<formControlPr xmlns="http://schemas.microsoft.com/office/spreadsheetml/2009/9/main" objectType="CheckBox" fmlaLink="$P$26" lockText="1" noThreeD="1"/>
</file>

<file path=xl/ctrlProps/ctrlProp59.xml><?xml version="1.0" encoding="utf-8"?>
<formControlPr xmlns="http://schemas.microsoft.com/office/spreadsheetml/2009/9/main" objectType="CheckBox" fmlaLink="$P$27" lockText="1" noThreeD="1"/>
</file>

<file path=xl/ctrlProps/ctrlProp6.xml><?xml version="1.0" encoding="utf-8"?>
<formControlPr xmlns="http://schemas.microsoft.com/office/spreadsheetml/2009/9/main" objectType="CheckBox" fmlaLink="$O$4" lockText="1" noThreeD="1"/>
</file>

<file path=xl/ctrlProps/ctrlProp60.xml><?xml version="1.0" encoding="utf-8"?>
<formControlPr xmlns="http://schemas.microsoft.com/office/spreadsheetml/2009/9/main" objectType="CheckBox" fmlaLink="$P$28" lockText="1" noThreeD="1"/>
</file>

<file path=xl/ctrlProps/ctrlProp61.xml><?xml version="1.0" encoding="utf-8"?>
<formControlPr xmlns="http://schemas.microsoft.com/office/spreadsheetml/2009/9/main" objectType="CheckBox" fmlaLink="$P$29" lockText="1" noThreeD="1"/>
</file>

<file path=xl/ctrlProps/ctrlProp62.xml><?xml version="1.0" encoding="utf-8"?>
<formControlPr xmlns="http://schemas.microsoft.com/office/spreadsheetml/2009/9/main" objectType="CheckBox" fmlaLink="$N$47" lockText="1" noThreeD="1"/>
</file>

<file path=xl/ctrlProps/ctrlProp63.xml><?xml version="1.0" encoding="utf-8"?>
<formControlPr xmlns="http://schemas.microsoft.com/office/spreadsheetml/2009/9/main" objectType="CheckBox" fmlaLink="$O$47" lockText="1" noThreeD="1"/>
</file>

<file path=xl/ctrlProps/ctrlProp64.xml><?xml version="1.0" encoding="utf-8"?>
<formControlPr xmlns="http://schemas.microsoft.com/office/spreadsheetml/2009/9/main" objectType="CheckBox" fmlaLink="$P$47" lockText="1" noThreeD="1"/>
</file>

<file path=xl/ctrlProps/ctrlProp65.xml><?xml version="1.0" encoding="utf-8"?>
<formControlPr xmlns="http://schemas.microsoft.com/office/spreadsheetml/2009/9/main" objectType="CheckBox" checked="Checked" fmlaLink="#REF!" lockText="1" noThreeD="1"/>
</file>

<file path=xl/ctrlProps/ctrlProp66.xml><?xml version="1.0" encoding="utf-8"?>
<formControlPr xmlns="http://schemas.microsoft.com/office/spreadsheetml/2009/9/main" objectType="CheckBox" fmlaLink="$N$51" lockText="1" noThreeD="1"/>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CheckBox" fmlaLink="$P$51" lockText="1" noThreeD="1"/>
</file>

<file path=xl/ctrlProps/ctrlProp7.xml><?xml version="1.0" encoding="utf-8"?>
<formControlPr xmlns="http://schemas.microsoft.com/office/spreadsheetml/2009/9/main" objectType="CheckBox" fmlaLink="$O$8" lockText="1" noThreeD="1"/>
</file>

<file path=xl/ctrlProps/ctrlProp70.xml><?xml version="1.0" encoding="utf-8"?>
<formControlPr xmlns="http://schemas.microsoft.com/office/spreadsheetml/2009/9/main" objectType="CheckBox" fmlaLink="$O$51" lockText="1" noThreeD="1"/>
</file>

<file path=xl/ctrlProps/ctrlProp71.xml><?xml version="1.0" encoding="utf-8"?>
<formControlPr xmlns="http://schemas.microsoft.com/office/spreadsheetml/2009/9/main" objectType="CheckBox" fmlaLink="$N$54" lockText="1" noThreeD="1"/>
</file>

<file path=xl/ctrlProps/ctrlProp72.xml><?xml version="1.0" encoding="utf-8"?>
<formControlPr xmlns="http://schemas.microsoft.com/office/spreadsheetml/2009/9/main" objectType="CheckBox" fmlaLink="$O$54" lockText="1" noThreeD="1"/>
</file>

<file path=xl/ctrlProps/ctrlProp73.xml><?xml version="1.0" encoding="utf-8"?>
<formControlPr xmlns="http://schemas.microsoft.com/office/spreadsheetml/2009/9/main" objectType="CheckBox" fmlaLink="$P$54" lockText="1" noThreeD="1"/>
</file>

<file path=xl/ctrlProps/ctrlProp74.xml><?xml version="1.0" encoding="utf-8"?>
<formControlPr xmlns="http://schemas.microsoft.com/office/spreadsheetml/2009/9/main" objectType="CheckBox" fmlaLink="$P$61" lockText="1" noThreeD="1"/>
</file>

<file path=xl/ctrlProps/ctrlProp75.xml><?xml version="1.0" encoding="utf-8"?>
<formControlPr xmlns="http://schemas.microsoft.com/office/spreadsheetml/2009/9/main" objectType="CheckBox" fmlaLink="$O$61" lockText="1" noThreeD="1"/>
</file>

<file path=xl/ctrlProps/ctrlProp76.xml><?xml version="1.0" encoding="utf-8"?>
<formControlPr xmlns="http://schemas.microsoft.com/office/spreadsheetml/2009/9/main" objectType="CheckBox" fmlaLink="$N$61" lockText="1" noThreeD="1"/>
</file>

<file path=xl/ctrlProps/ctrlProp77.xml><?xml version="1.0" encoding="utf-8"?>
<formControlPr xmlns="http://schemas.microsoft.com/office/spreadsheetml/2009/9/main" objectType="CheckBox" fmlaLink="$N$64" lockText="1" noThreeD="1"/>
</file>

<file path=xl/ctrlProps/ctrlProp78.xml><?xml version="1.0" encoding="utf-8"?>
<formControlPr xmlns="http://schemas.microsoft.com/office/spreadsheetml/2009/9/main" objectType="CheckBox" fmlaLink="$N$65" lockText="1" noThreeD="1"/>
</file>

<file path=xl/ctrlProps/ctrlProp79.xml><?xml version="1.0" encoding="utf-8"?>
<formControlPr xmlns="http://schemas.microsoft.com/office/spreadsheetml/2009/9/main" objectType="CheckBox" fmlaLink="$N$85" lockText="1" noThreeD="1"/>
</file>

<file path=xl/ctrlProps/ctrlProp8.xml><?xml version="1.0" encoding="utf-8"?>
<formControlPr xmlns="http://schemas.microsoft.com/office/spreadsheetml/2009/9/main" objectType="CheckBox" fmlaLink="$O4" lockText="1" noThreeD="1"/>
</file>

<file path=xl/ctrlProps/ctrlProp80.xml><?xml version="1.0" encoding="utf-8"?>
<formControlPr xmlns="http://schemas.microsoft.com/office/spreadsheetml/2009/9/main" objectType="CheckBox" fmlaLink="$O$85" lockText="1" noThreeD="1"/>
</file>

<file path=xl/ctrlProps/ctrlProp81.xml><?xml version="1.0" encoding="utf-8"?>
<formControlPr xmlns="http://schemas.microsoft.com/office/spreadsheetml/2009/9/main" objectType="CheckBox" fmlaLink="$P$85" lockText="1" noThreeD="1"/>
</file>

<file path=xl/ctrlProps/ctrlProp82.xml><?xml version="1.0" encoding="utf-8"?>
<formControlPr xmlns="http://schemas.microsoft.com/office/spreadsheetml/2009/9/main" objectType="CheckBox" fmlaLink="$N$88" lockText="1" noThreeD="1"/>
</file>

<file path=xl/ctrlProps/ctrlProp83.xml><?xml version="1.0" encoding="utf-8"?>
<formControlPr xmlns="http://schemas.microsoft.com/office/spreadsheetml/2009/9/main" objectType="CheckBox" fmlaLink="$O$88" lockText="1" noThreeD="1"/>
</file>

<file path=xl/ctrlProps/ctrlProp84.xml><?xml version="1.0" encoding="utf-8"?>
<formControlPr xmlns="http://schemas.microsoft.com/office/spreadsheetml/2009/9/main" objectType="CheckBox" fmlaLink="$P$88" lockText="1" noThreeD="1"/>
</file>

<file path=xl/ctrlProps/ctrlProp85.xml><?xml version="1.0" encoding="utf-8"?>
<formControlPr xmlns="http://schemas.microsoft.com/office/spreadsheetml/2009/9/main" objectType="CheckBox" fmlaLink="$N$92" lockText="1" noThreeD="1"/>
</file>

<file path=xl/ctrlProps/ctrlProp86.xml><?xml version="1.0" encoding="utf-8"?>
<formControlPr xmlns="http://schemas.microsoft.com/office/spreadsheetml/2009/9/main" objectType="CheckBox" fmlaLink="$O$92" lockText="1" noThreeD="1"/>
</file>

<file path=xl/ctrlProps/ctrlProp87.xml><?xml version="1.0" encoding="utf-8"?>
<formControlPr xmlns="http://schemas.microsoft.com/office/spreadsheetml/2009/9/main" objectType="CheckBox" fmlaLink="$P$92" lockText="1" noThreeD="1"/>
</file>

<file path=xl/ctrlProps/ctrlProp88.xml><?xml version="1.0" encoding="utf-8"?>
<formControlPr xmlns="http://schemas.microsoft.com/office/spreadsheetml/2009/9/main" objectType="CheckBox" fmlaLink="$N$101" lockText="1" noThreeD="1"/>
</file>

<file path=xl/ctrlProps/ctrlProp89.xml><?xml version="1.0" encoding="utf-8"?>
<formControlPr xmlns="http://schemas.microsoft.com/office/spreadsheetml/2009/9/main" objectType="CheckBox" fmlaLink="$N$104" lockText="1" noThreeD="1"/>
</file>

<file path=xl/ctrlProps/ctrlProp9.xml><?xml version="1.0" encoding="utf-8"?>
<formControlPr xmlns="http://schemas.microsoft.com/office/spreadsheetml/2009/9/main" objectType="CheckBox" fmlaLink="$O4" lockText="1" noThreeD="1"/>
</file>

<file path=xl/ctrlProps/ctrlProp90.xml><?xml version="1.0" encoding="utf-8"?>
<formControlPr xmlns="http://schemas.microsoft.com/office/spreadsheetml/2009/9/main" objectType="CheckBox" fmlaLink="$N$95" lockText="1" noThreeD="1"/>
</file>

<file path=xl/ctrlProps/ctrlProp91.xml><?xml version="1.0" encoding="utf-8"?>
<formControlPr xmlns="http://schemas.microsoft.com/office/spreadsheetml/2009/9/main" objectType="CheckBox" fmlaLink="$O$95" lockText="1" noThreeD="1"/>
</file>

<file path=xl/ctrlProps/ctrlProp92.xml><?xml version="1.0" encoding="utf-8"?>
<formControlPr xmlns="http://schemas.microsoft.com/office/spreadsheetml/2009/9/main" objectType="CheckBox" fmlaLink="$P$95" lockText="1" noThreeD="1"/>
</file>

<file path=xl/ctrlProps/ctrlProp93.xml><?xml version="1.0" encoding="utf-8"?>
<formControlPr xmlns="http://schemas.microsoft.com/office/spreadsheetml/2009/9/main" objectType="CheckBox" fmlaLink="$O$101" lockText="1" noThreeD="1"/>
</file>

<file path=xl/ctrlProps/ctrlProp94.xml><?xml version="1.0" encoding="utf-8"?>
<formControlPr xmlns="http://schemas.microsoft.com/office/spreadsheetml/2009/9/main" objectType="CheckBox" fmlaLink="$P$101" lockText="1" noThreeD="1"/>
</file>

<file path=xl/ctrlProps/ctrlProp95.xml><?xml version="1.0" encoding="utf-8"?>
<formControlPr xmlns="http://schemas.microsoft.com/office/spreadsheetml/2009/9/main" objectType="CheckBox" fmlaLink="$O$104" lockText="1" noThreeD="1"/>
</file>

<file path=xl/ctrlProps/ctrlProp96.xml><?xml version="1.0" encoding="utf-8"?>
<formControlPr xmlns="http://schemas.microsoft.com/office/spreadsheetml/2009/9/main" objectType="CheckBox" fmlaLink="$P$104" lockText="1" noThreeD="1"/>
</file>

<file path=xl/ctrlProps/ctrlProp97.xml><?xml version="1.0" encoding="utf-8"?>
<formControlPr xmlns="http://schemas.microsoft.com/office/spreadsheetml/2009/9/main" objectType="CheckBox" fmlaLink="$O$64" lockText="1" noThreeD="1"/>
</file>

<file path=xl/ctrlProps/ctrlProp98.xml><?xml version="1.0" encoding="utf-8"?>
<formControlPr xmlns="http://schemas.microsoft.com/office/spreadsheetml/2009/9/main" objectType="CheckBox" fmlaLink="$P$64" lockText="1" noThreeD="1"/>
</file>

<file path=xl/ctrlProps/ctrlProp99.xml><?xml version="1.0" encoding="utf-8"?>
<formControlPr xmlns="http://schemas.microsoft.com/office/spreadsheetml/2009/9/main" objectType="CheckBox" fmlaLink="$O$6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63500</xdr:colOff>
          <xdr:row>3</xdr:row>
          <xdr:rowOff>12700</xdr:rowOff>
        </xdr:from>
        <xdr:to>
          <xdr:col>5</xdr:col>
          <xdr:colOff>330200</xdr:colOff>
          <xdr:row>3</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xdr:row>
          <xdr:rowOff>12700</xdr:rowOff>
        </xdr:from>
        <xdr:to>
          <xdr:col>7</xdr:col>
          <xdr:colOff>304800</xdr:colOff>
          <xdr:row>3</xdr:row>
          <xdr:rowOff>215900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3</xdr:row>
          <xdr:rowOff>25400</xdr:rowOff>
        </xdr:from>
        <xdr:to>
          <xdr:col>9</xdr:col>
          <xdr:colOff>304800</xdr:colOff>
          <xdr:row>3</xdr:row>
          <xdr:rowOff>215900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xdr:row>
          <xdr:rowOff>12700</xdr:rowOff>
        </xdr:from>
        <xdr:to>
          <xdr:col>7</xdr:col>
          <xdr:colOff>241300</xdr:colOff>
          <xdr:row>4</xdr:row>
          <xdr:rowOff>203200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12700</xdr:rowOff>
        </xdr:from>
        <xdr:to>
          <xdr:col>7</xdr:col>
          <xdr:colOff>241300</xdr:colOff>
          <xdr:row>5</xdr:row>
          <xdr:rowOff>203200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xdr:row>
          <xdr:rowOff>12700</xdr:rowOff>
        </xdr:from>
        <xdr:to>
          <xdr:col>7</xdr:col>
          <xdr:colOff>241300</xdr:colOff>
          <xdr:row>6</xdr:row>
          <xdr:rowOff>203200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12700</xdr:rowOff>
        </xdr:from>
        <xdr:to>
          <xdr:col>7</xdr:col>
          <xdr:colOff>330200</xdr:colOff>
          <xdr:row>7</xdr:row>
          <xdr:rowOff>177800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xdr:row>
          <xdr:rowOff>12700</xdr:rowOff>
        </xdr:from>
        <xdr:to>
          <xdr:col>7</xdr:col>
          <xdr:colOff>241300</xdr:colOff>
          <xdr:row>4</xdr:row>
          <xdr:rowOff>203200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12700</xdr:rowOff>
        </xdr:from>
        <xdr:to>
          <xdr:col>7</xdr:col>
          <xdr:colOff>241300</xdr:colOff>
          <xdr:row>5</xdr:row>
          <xdr:rowOff>203200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xdr:row>
          <xdr:rowOff>12700</xdr:rowOff>
        </xdr:from>
        <xdr:to>
          <xdr:col>7</xdr:col>
          <xdr:colOff>241300</xdr:colOff>
          <xdr:row>6</xdr:row>
          <xdr:rowOff>203200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xdr:row>
          <xdr:rowOff>12700</xdr:rowOff>
        </xdr:from>
        <xdr:to>
          <xdr:col>7</xdr:col>
          <xdr:colOff>304800</xdr:colOff>
          <xdr:row>4</xdr:row>
          <xdr:rowOff>215900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12700</xdr:rowOff>
        </xdr:from>
        <xdr:to>
          <xdr:col>7</xdr:col>
          <xdr:colOff>241300</xdr:colOff>
          <xdr:row>5</xdr:row>
          <xdr:rowOff>203200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xdr:row>
          <xdr:rowOff>12700</xdr:rowOff>
        </xdr:from>
        <xdr:to>
          <xdr:col>7</xdr:col>
          <xdr:colOff>241300</xdr:colOff>
          <xdr:row>6</xdr:row>
          <xdr:rowOff>203200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12700</xdr:rowOff>
        </xdr:from>
        <xdr:to>
          <xdr:col>7</xdr:col>
          <xdr:colOff>241300</xdr:colOff>
          <xdr:row>5</xdr:row>
          <xdr:rowOff>203200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12700</xdr:rowOff>
        </xdr:from>
        <xdr:to>
          <xdr:col>7</xdr:col>
          <xdr:colOff>241300</xdr:colOff>
          <xdr:row>5</xdr:row>
          <xdr:rowOff>203200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12700</xdr:rowOff>
        </xdr:from>
        <xdr:to>
          <xdr:col>7</xdr:col>
          <xdr:colOff>304800</xdr:colOff>
          <xdr:row>5</xdr:row>
          <xdr:rowOff>215900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xdr:row>
          <xdr:rowOff>12700</xdr:rowOff>
        </xdr:from>
        <xdr:to>
          <xdr:col>7</xdr:col>
          <xdr:colOff>241300</xdr:colOff>
          <xdr:row>6</xdr:row>
          <xdr:rowOff>203200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xdr:row>
          <xdr:rowOff>12700</xdr:rowOff>
        </xdr:from>
        <xdr:to>
          <xdr:col>7</xdr:col>
          <xdr:colOff>241300</xdr:colOff>
          <xdr:row>6</xdr:row>
          <xdr:rowOff>203200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xdr:row>
          <xdr:rowOff>12700</xdr:rowOff>
        </xdr:from>
        <xdr:to>
          <xdr:col>7</xdr:col>
          <xdr:colOff>304800</xdr:colOff>
          <xdr:row>6</xdr:row>
          <xdr:rowOff>215900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4</xdr:row>
          <xdr:rowOff>12700</xdr:rowOff>
        </xdr:from>
        <xdr:to>
          <xdr:col>5</xdr:col>
          <xdr:colOff>330200</xdr:colOff>
          <xdr:row>4</xdr:row>
          <xdr:rowOff>228600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5</xdr:row>
          <xdr:rowOff>12700</xdr:rowOff>
        </xdr:from>
        <xdr:to>
          <xdr:col>5</xdr:col>
          <xdr:colOff>330200</xdr:colOff>
          <xdr:row>5</xdr:row>
          <xdr:rowOff>228600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6</xdr:row>
          <xdr:rowOff>12700</xdr:rowOff>
        </xdr:from>
        <xdr:to>
          <xdr:col>5</xdr:col>
          <xdr:colOff>330200</xdr:colOff>
          <xdr:row>6</xdr:row>
          <xdr:rowOff>228600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7</xdr:row>
          <xdr:rowOff>12700</xdr:rowOff>
        </xdr:from>
        <xdr:to>
          <xdr:col>5</xdr:col>
          <xdr:colOff>330200</xdr:colOff>
          <xdr:row>7</xdr:row>
          <xdr:rowOff>228600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4</xdr:row>
          <xdr:rowOff>25400</xdr:rowOff>
        </xdr:from>
        <xdr:to>
          <xdr:col>9</xdr:col>
          <xdr:colOff>241300</xdr:colOff>
          <xdr:row>4</xdr:row>
          <xdr:rowOff>203200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5</xdr:row>
          <xdr:rowOff>12700</xdr:rowOff>
        </xdr:from>
        <xdr:to>
          <xdr:col>9</xdr:col>
          <xdr:colOff>342900</xdr:colOff>
          <xdr:row>5</xdr:row>
          <xdr:rowOff>203200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6</xdr:row>
          <xdr:rowOff>25400</xdr:rowOff>
        </xdr:from>
        <xdr:to>
          <xdr:col>9</xdr:col>
          <xdr:colOff>241300</xdr:colOff>
          <xdr:row>6</xdr:row>
          <xdr:rowOff>203200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7</xdr:row>
          <xdr:rowOff>12700</xdr:rowOff>
        </xdr:from>
        <xdr:to>
          <xdr:col>9</xdr:col>
          <xdr:colOff>279400</xdr:colOff>
          <xdr:row>7</xdr:row>
          <xdr:rowOff>203200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4</xdr:row>
          <xdr:rowOff>25400</xdr:rowOff>
        </xdr:from>
        <xdr:to>
          <xdr:col>9</xdr:col>
          <xdr:colOff>304800</xdr:colOff>
          <xdr:row>4</xdr:row>
          <xdr:rowOff>203200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6</xdr:row>
          <xdr:rowOff>12700</xdr:rowOff>
        </xdr:from>
        <xdr:to>
          <xdr:col>10</xdr:col>
          <xdr:colOff>38100</xdr:colOff>
          <xdr:row>6</xdr:row>
          <xdr:rowOff>203200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xdr:row>
          <xdr:rowOff>241300</xdr:rowOff>
        </xdr:from>
        <xdr:to>
          <xdr:col>5</xdr:col>
          <xdr:colOff>330200</xdr:colOff>
          <xdr:row>20</xdr:row>
          <xdr:rowOff>215900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10</xdr:row>
          <xdr:rowOff>25400</xdr:rowOff>
        </xdr:from>
        <xdr:to>
          <xdr:col>9</xdr:col>
          <xdr:colOff>304800</xdr:colOff>
          <xdr:row>10</xdr:row>
          <xdr:rowOff>228600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11</xdr:row>
          <xdr:rowOff>25400</xdr:rowOff>
        </xdr:from>
        <xdr:to>
          <xdr:col>9</xdr:col>
          <xdr:colOff>330200</xdr:colOff>
          <xdr:row>12</xdr:row>
          <xdr:rowOff>12700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12</xdr:row>
          <xdr:rowOff>25400</xdr:rowOff>
        </xdr:from>
        <xdr:to>
          <xdr:col>9</xdr:col>
          <xdr:colOff>330200</xdr:colOff>
          <xdr:row>12</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13</xdr:row>
          <xdr:rowOff>25400</xdr:rowOff>
        </xdr:from>
        <xdr:to>
          <xdr:col>9</xdr:col>
          <xdr:colOff>342900</xdr:colOff>
          <xdr:row>13</xdr:row>
          <xdr:rowOff>241300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14</xdr:row>
          <xdr:rowOff>25400</xdr:rowOff>
        </xdr:from>
        <xdr:to>
          <xdr:col>9</xdr:col>
          <xdr:colOff>355600</xdr:colOff>
          <xdr:row>15</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10</xdr:row>
          <xdr:rowOff>25400</xdr:rowOff>
        </xdr:from>
        <xdr:to>
          <xdr:col>7</xdr:col>
          <xdr:colOff>355600</xdr:colOff>
          <xdr:row>11</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11</xdr:row>
          <xdr:rowOff>25400</xdr:rowOff>
        </xdr:from>
        <xdr:to>
          <xdr:col>7</xdr:col>
          <xdr:colOff>292100</xdr:colOff>
          <xdr:row>11</xdr:row>
          <xdr:rowOff>241300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12</xdr:row>
          <xdr:rowOff>25400</xdr:rowOff>
        </xdr:from>
        <xdr:to>
          <xdr:col>7</xdr:col>
          <xdr:colOff>355600</xdr:colOff>
          <xdr:row>13</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13</xdr:row>
          <xdr:rowOff>25400</xdr:rowOff>
        </xdr:from>
        <xdr:to>
          <xdr:col>7</xdr:col>
          <xdr:colOff>355600</xdr:colOff>
          <xdr:row>14</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14</xdr:row>
          <xdr:rowOff>25400</xdr:rowOff>
        </xdr:from>
        <xdr:to>
          <xdr:col>7</xdr:col>
          <xdr:colOff>355600</xdr:colOff>
          <xdr:row>15</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10</xdr:row>
          <xdr:rowOff>12700</xdr:rowOff>
        </xdr:from>
        <xdr:to>
          <xdr:col>5</xdr:col>
          <xdr:colOff>406400</xdr:colOff>
          <xdr:row>11</xdr:row>
          <xdr:rowOff>12700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11</xdr:row>
          <xdr:rowOff>12700</xdr:rowOff>
        </xdr:from>
        <xdr:to>
          <xdr:col>5</xdr:col>
          <xdr:colOff>406400</xdr:colOff>
          <xdr:row>12</xdr:row>
          <xdr:rowOff>12700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12</xdr:row>
          <xdr:rowOff>12700</xdr:rowOff>
        </xdr:from>
        <xdr:to>
          <xdr:col>5</xdr:col>
          <xdr:colOff>406400</xdr:colOff>
          <xdr:row>13</xdr:row>
          <xdr:rowOff>12700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13</xdr:row>
          <xdr:rowOff>12700</xdr:rowOff>
        </xdr:from>
        <xdr:to>
          <xdr:col>5</xdr:col>
          <xdr:colOff>368300</xdr:colOff>
          <xdr:row>14</xdr:row>
          <xdr:rowOff>25400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14</xdr:row>
          <xdr:rowOff>12700</xdr:rowOff>
        </xdr:from>
        <xdr:to>
          <xdr:col>5</xdr:col>
          <xdr:colOff>368300</xdr:colOff>
          <xdr:row>15</xdr:row>
          <xdr:rowOff>25400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xdr:row>
          <xdr:rowOff>12700</xdr:rowOff>
        </xdr:from>
        <xdr:to>
          <xdr:col>5</xdr:col>
          <xdr:colOff>279400</xdr:colOff>
          <xdr:row>25</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xdr:row>
          <xdr:rowOff>12700</xdr:rowOff>
        </xdr:from>
        <xdr:to>
          <xdr:col>5</xdr:col>
          <xdr:colOff>279400</xdr:colOff>
          <xdr:row>27</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27</xdr:row>
          <xdr:rowOff>12700</xdr:rowOff>
        </xdr:from>
        <xdr:to>
          <xdr:col>5</xdr:col>
          <xdr:colOff>279400</xdr:colOff>
          <xdr:row>28</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28</xdr:row>
          <xdr:rowOff>12700</xdr:rowOff>
        </xdr:from>
        <xdr:to>
          <xdr:col>5</xdr:col>
          <xdr:colOff>279400</xdr:colOff>
          <xdr:row>29</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xdr:row>
          <xdr:rowOff>12700</xdr:rowOff>
        </xdr:from>
        <xdr:to>
          <xdr:col>5</xdr:col>
          <xdr:colOff>279400</xdr:colOff>
          <xdr:row>26</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xdr:row>
          <xdr:rowOff>12700</xdr:rowOff>
        </xdr:from>
        <xdr:to>
          <xdr:col>5</xdr:col>
          <xdr:colOff>279400</xdr:colOff>
          <xdr:row>27</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24</xdr:row>
          <xdr:rowOff>12700</xdr:rowOff>
        </xdr:from>
        <xdr:to>
          <xdr:col>7</xdr:col>
          <xdr:colOff>279400</xdr:colOff>
          <xdr:row>25</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25</xdr:row>
          <xdr:rowOff>12700</xdr:rowOff>
        </xdr:from>
        <xdr:to>
          <xdr:col>7</xdr:col>
          <xdr:colOff>279400</xdr:colOff>
          <xdr:row>26</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26</xdr:row>
          <xdr:rowOff>12700</xdr:rowOff>
        </xdr:from>
        <xdr:to>
          <xdr:col>7</xdr:col>
          <xdr:colOff>279400</xdr:colOff>
          <xdr:row>27</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27</xdr:row>
          <xdr:rowOff>12700</xdr:rowOff>
        </xdr:from>
        <xdr:to>
          <xdr:col>7</xdr:col>
          <xdr:colOff>279400</xdr:colOff>
          <xdr:row>28</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28</xdr:row>
          <xdr:rowOff>12700</xdr:rowOff>
        </xdr:from>
        <xdr:to>
          <xdr:col>7</xdr:col>
          <xdr:colOff>279400</xdr:colOff>
          <xdr:row>29</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24</xdr:row>
          <xdr:rowOff>12700</xdr:rowOff>
        </xdr:from>
        <xdr:to>
          <xdr:col>9</xdr:col>
          <xdr:colOff>279400</xdr:colOff>
          <xdr:row>25</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25</xdr:row>
          <xdr:rowOff>12700</xdr:rowOff>
        </xdr:from>
        <xdr:to>
          <xdr:col>9</xdr:col>
          <xdr:colOff>279400</xdr:colOff>
          <xdr:row>26</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26</xdr:row>
          <xdr:rowOff>12700</xdr:rowOff>
        </xdr:from>
        <xdr:to>
          <xdr:col>9</xdr:col>
          <xdr:colOff>279400</xdr:colOff>
          <xdr:row>27</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27</xdr:row>
          <xdr:rowOff>12700</xdr:rowOff>
        </xdr:from>
        <xdr:to>
          <xdr:col>9</xdr:col>
          <xdr:colOff>279400</xdr:colOff>
          <xdr:row>28</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28</xdr:row>
          <xdr:rowOff>12700</xdr:rowOff>
        </xdr:from>
        <xdr:to>
          <xdr:col>9</xdr:col>
          <xdr:colOff>279400</xdr:colOff>
          <xdr:row>29</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46</xdr:row>
          <xdr:rowOff>12700</xdr:rowOff>
        </xdr:from>
        <xdr:to>
          <xdr:col>5</xdr:col>
          <xdr:colOff>279400</xdr:colOff>
          <xdr:row>47</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46</xdr:row>
          <xdr:rowOff>12700</xdr:rowOff>
        </xdr:from>
        <xdr:to>
          <xdr:col>7</xdr:col>
          <xdr:colOff>279400</xdr:colOff>
          <xdr:row>47</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46</xdr:row>
          <xdr:rowOff>12700</xdr:rowOff>
        </xdr:from>
        <xdr:to>
          <xdr:col>9</xdr:col>
          <xdr:colOff>279400</xdr:colOff>
          <xdr:row>47</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50</xdr:row>
          <xdr:rowOff>0</xdr:rowOff>
        </xdr:from>
        <xdr:to>
          <xdr:col>5</xdr:col>
          <xdr:colOff>279400</xdr:colOff>
          <xdr:row>50</xdr:row>
          <xdr:rowOff>228600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50</xdr:row>
          <xdr:rowOff>12700</xdr:rowOff>
        </xdr:from>
        <xdr:to>
          <xdr:col>5</xdr:col>
          <xdr:colOff>279400</xdr:colOff>
          <xdr:row>51</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50</xdr:row>
          <xdr:rowOff>0</xdr:rowOff>
        </xdr:from>
        <xdr:to>
          <xdr:col>7</xdr:col>
          <xdr:colOff>279400</xdr:colOff>
          <xdr:row>50</xdr:row>
          <xdr:rowOff>228600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50</xdr:row>
          <xdr:rowOff>0</xdr:rowOff>
        </xdr:from>
        <xdr:to>
          <xdr:col>9</xdr:col>
          <xdr:colOff>279400</xdr:colOff>
          <xdr:row>50</xdr:row>
          <xdr:rowOff>228600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50</xdr:row>
          <xdr:rowOff>12700</xdr:rowOff>
        </xdr:from>
        <xdr:to>
          <xdr:col>9</xdr:col>
          <xdr:colOff>279400</xdr:colOff>
          <xdr:row>51</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50</xdr:row>
          <xdr:rowOff>12700</xdr:rowOff>
        </xdr:from>
        <xdr:to>
          <xdr:col>7</xdr:col>
          <xdr:colOff>279400</xdr:colOff>
          <xdr:row>51</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53</xdr:row>
          <xdr:rowOff>12700</xdr:rowOff>
        </xdr:from>
        <xdr:to>
          <xdr:col>5</xdr:col>
          <xdr:colOff>279400</xdr:colOff>
          <xdr:row>54</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53</xdr:row>
          <xdr:rowOff>12700</xdr:rowOff>
        </xdr:from>
        <xdr:to>
          <xdr:col>7</xdr:col>
          <xdr:colOff>279400</xdr:colOff>
          <xdr:row>54</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53</xdr:row>
          <xdr:rowOff>12700</xdr:rowOff>
        </xdr:from>
        <xdr:to>
          <xdr:col>9</xdr:col>
          <xdr:colOff>279400</xdr:colOff>
          <xdr:row>54</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60</xdr:row>
          <xdr:rowOff>12700</xdr:rowOff>
        </xdr:from>
        <xdr:to>
          <xdr:col>9</xdr:col>
          <xdr:colOff>279400</xdr:colOff>
          <xdr:row>61</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60</xdr:row>
          <xdr:rowOff>12700</xdr:rowOff>
        </xdr:from>
        <xdr:to>
          <xdr:col>7</xdr:col>
          <xdr:colOff>279400</xdr:colOff>
          <xdr:row>61</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60</xdr:row>
          <xdr:rowOff>12700</xdr:rowOff>
        </xdr:from>
        <xdr:to>
          <xdr:col>5</xdr:col>
          <xdr:colOff>279400</xdr:colOff>
          <xdr:row>61</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63</xdr:row>
          <xdr:rowOff>12700</xdr:rowOff>
        </xdr:from>
        <xdr:to>
          <xdr:col>5</xdr:col>
          <xdr:colOff>279400</xdr:colOff>
          <xdr:row>64</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64</xdr:row>
          <xdr:rowOff>12700</xdr:rowOff>
        </xdr:from>
        <xdr:to>
          <xdr:col>5</xdr:col>
          <xdr:colOff>279400</xdr:colOff>
          <xdr:row>65</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84</xdr:row>
          <xdr:rowOff>25400</xdr:rowOff>
        </xdr:from>
        <xdr:to>
          <xdr:col>5</xdr:col>
          <xdr:colOff>330200</xdr:colOff>
          <xdr:row>84</xdr:row>
          <xdr:rowOff>254000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84</xdr:row>
          <xdr:rowOff>12700</xdr:rowOff>
        </xdr:from>
        <xdr:to>
          <xdr:col>7</xdr:col>
          <xdr:colOff>292100</xdr:colOff>
          <xdr:row>84</xdr:row>
          <xdr:rowOff>228600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84</xdr:row>
          <xdr:rowOff>12700</xdr:rowOff>
        </xdr:from>
        <xdr:to>
          <xdr:col>9</xdr:col>
          <xdr:colOff>342900</xdr:colOff>
          <xdr:row>84</xdr:row>
          <xdr:rowOff>266700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87</xdr:row>
          <xdr:rowOff>12700</xdr:rowOff>
        </xdr:from>
        <xdr:to>
          <xdr:col>5</xdr:col>
          <xdr:colOff>279400</xdr:colOff>
          <xdr:row>87</xdr:row>
          <xdr:rowOff>228600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87</xdr:row>
          <xdr:rowOff>12700</xdr:rowOff>
        </xdr:from>
        <xdr:to>
          <xdr:col>7</xdr:col>
          <xdr:colOff>279400</xdr:colOff>
          <xdr:row>87</xdr:row>
          <xdr:rowOff>228600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87</xdr:row>
          <xdr:rowOff>12700</xdr:rowOff>
        </xdr:from>
        <xdr:to>
          <xdr:col>9</xdr:col>
          <xdr:colOff>279400</xdr:colOff>
          <xdr:row>87</xdr:row>
          <xdr:rowOff>228600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91</xdr:row>
          <xdr:rowOff>12700</xdr:rowOff>
        </xdr:from>
        <xdr:to>
          <xdr:col>5</xdr:col>
          <xdr:colOff>279400</xdr:colOff>
          <xdr:row>91</xdr:row>
          <xdr:rowOff>228600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91</xdr:row>
          <xdr:rowOff>12700</xdr:rowOff>
        </xdr:from>
        <xdr:to>
          <xdr:col>7</xdr:col>
          <xdr:colOff>279400</xdr:colOff>
          <xdr:row>91</xdr:row>
          <xdr:rowOff>228600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91</xdr:row>
          <xdr:rowOff>12700</xdr:rowOff>
        </xdr:from>
        <xdr:to>
          <xdr:col>9</xdr:col>
          <xdr:colOff>279400</xdr:colOff>
          <xdr:row>91</xdr:row>
          <xdr:rowOff>228600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100</xdr:row>
          <xdr:rowOff>12700</xdr:rowOff>
        </xdr:from>
        <xdr:to>
          <xdr:col>5</xdr:col>
          <xdr:colOff>279400</xdr:colOff>
          <xdr:row>100</xdr:row>
          <xdr:rowOff>228600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103</xdr:row>
          <xdr:rowOff>12700</xdr:rowOff>
        </xdr:from>
        <xdr:to>
          <xdr:col>5</xdr:col>
          <xdr:colOff>279400</xdr:colOff>
          <xdr:row>103</xdr:row>
          <xdr:rowOff>228600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94</xdr:row>
          <xdr:rowOff>12700</xdr:rowOff>
        </xdr:from>
        <xdr:to>
          <xdr:col>5</xdr:col>
          <xdr:colOff>279400</xdr:colOff>
          <xdr:row>94</xdr:row>
          <xdr:rowOff>228600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94</xdr:row>
          <xdr:rowOff>12700</xdr:rowOff>
        </xdr:from>
        <xdr:to>
          <xdr:col>7</xdr:col>
          <xdr:colOff>279400</xdr:colOff>
          <xdr:row>94</xdr:row>
          <xdr:rowOff>228600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94</xdr:row>
          <xdr:rowOff>12700</xdr:rowOff>
        </xdr:from>
        <xdr:to>
          <xdr:col>9</xdr:col>
          <xdr:colOff>279400</xdr:colOff>
          <xdr:row>94</xdr:row>
          <xdr:rowOff>228600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100</xdr:row>
          <xdr:rowOff>12700</xdr:rowOff>
        </xdr:from>
        <xdr:to>
          <xdr:col>7</xdr:col>
          <xdr:colOff>279400</xdr:colOff>
          <xdr:row>100</xdr:row>
          <xdr:rowOff>228600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100</xdr:row>
          <xdr:rowOff>12700</xdr:rowOff>
        </xdr:from>
        <xdr:to>
          <xdr:col>9</xdr:col>
          <xdr:colOff>279400</xdr:colOff>
          <xdr:row>100</xdr:row>
          <xdr:rowOff>228600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103</xdr:row>
          <xdr:rowOff>12700</xdr:rowOff>
        </xdr:from>
        <xdr:to>
          <xdr:col>7</xdr:col>
          <xdr:colOff>279400</xdr:colOff>
          <xdr:row>103</xdr:row>
          <xdr:rowOff>228600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103</xdr:row>
          <xdr:rowOff>12700</xdr:rowOff>
        </xdr:from>
        <xdr:to>
          <xdr:col>9</xdr:col>
          <xdr:colOff>279400</xdr:colOff>
          <xdr:row>103</xdr:row>
          <xdr:rowOff>228600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63</xdr:row>
          <xdr:rowOff>12700</xdr:rowOff>
        </xdr:from>
        <xdr:to>
          <xdr:col>7</xdr:col>
          <xdr:colOff>279400</xdr:colOff>
          <xdr:row>64</xdr:row>
          <xdr:rowOff>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63</xdr:row>
          <xdr:rowOff>12700</xdr:rowOff>
        </xdr:from>
        <xdr:to>
          <xdr:col>9</xdr:col>
          <xdr:colOff>279400</xdr:colOff>
          <xdr:row>64</xdr:row>
          <xdr:rowOff>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64</xdr:row>
          <xdr:rowOff>12700</xdr:rowOff>
        </xdr:from>
        <xdr:to>
          <xdr:col>7</xdr:col>
          <xdr:colOff>279400</xdr:colOff>
          <xdr:row>65</xdr:row>
          <xdr:rowOff>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64</xdr:row>
          <xdr:rowOff>12700</xdr:rowOff>
        </xdr:from>
        <xdr:to>
          <xdr:col>9</xdr:col>
          <xdr:colOff>279400</xdr:colOff>
          <xdr:row>65</xdr:row>
          <xdr:rowOff>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56</xdr:row>
          <xdr:rowOff>12700</xdr:rowOff>
        </xdr:from>
        <xdr:to>
          <xdr:col>5</xdr:col>
          <xdr:colOff>279400</xdr:colOff>
          <xdr:row>57</xdr:row>
          <xdr:rowOff>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57</xdr:row>
          <xdr:rowOff>12700</xdr:rowOff>
        </xdr:from>
        <xdr:to>
          <xdr:col>5</xdr:col>
          <xdr:colOff>279400</xdr:colOff>
          <xdr:row>57</xdr:row>
          <xdr:rowOff>241300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56</xdr:row>
          <xdr:rowOff>12700</xdr:rowOff>
        </xdr:from>
        <xdr:to>
          <xdr:col>7</xdr:col>
          <xdr:colOff>279400</xdr:colOff>
          <xdr:row>57</xdr:row>
          <xdr:rowOff>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56</xdr:row>
          <xdr:rowOff>12700</xdr:rowOff>
        </xdr:from>
        <xdr:to>
          <xdr:col>9</xdr:col>
          <xdr:colOff>279400</xdr:colOff>
          <xdr:row>57</xdr:row>
          <xdr:rowOff>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57</xdr:row>
          <xdr:rowOff>12700</xdr:rowOff>
        </xdr:from>
        <xdr:to>
          <xdr:col>9</xdr:col>
          <xdr:colOff>279400</xdr:colOff>
          <xdr:row>57</xdr:row>
          <xdr:rowOff>241300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57</xdr:row>
          <xdr:rowOff>12700</xdr:rowOff>
        </xdr:from>
        <xdr:to>
          <xdr:col>7</xdr:col>
          <xdr:colOff>279400</xdr:colOff>
          <xdr:row>57</xdr:row>
          <xdr:rowOff>241300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82</xdr:row>
          <xdr:rowOff>12700</xdr:rowOff>
        </xdr:from>
        <xdr:to>
          <xdr:col>5</xdr:col>
          <xdr:colOff>279400</xdr:colOff>
          <xdr:row>82</xdr:row>
          <xdr:rowOff>228600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82</xdr:row>
          <xdr:rowOff>12700</xdr:rowOff>
        </xdr:from>
        <xdr:to>
          <xdr:col>7</xdr:col>
          <xdr:colOff>279400</xdr:colOff>
          <xdr:row>82</xdr:row>
          <xdr:rowOff>228600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82</xdr:row>
          <xdr:rowOff>12700</xdr:rowOff>
        </xdr:from>
        <xdr:to>
          <xdr:col>9</xdr:col>
          <xdr:colOff>279400</xdr:colOff>
          <xdr:row>82</xdr:row>
          <xdr:rowOff>228600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38</xdr:row>
          <xdr:rowOff>12700</xdr:rowOff>
        </xdr:from>
        <xdr:to>
          <xdr:col>5</xdr:col>
          <xdr:colOff>279400</xdr:colOff>
          <xdr:row>39</xdr:row>
          <xdr:rowOff>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40</xdr:row>
          <xdr:rowOff>12700</xdr:rowOff>
        </xdr:from>
        <xdr:to>
          <xdr:col>5</xdr:col>
          <xdr:colOff>279400</xdr:colOff>
          <xdr:row>41</xdr:row>
          <xdr:rowOff>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41</xdr:row>
          <xdr:rowOff>12700</xdr:rowOff>
        </xdr:from>
        <xdr:to>
          <xdr:col>5</xdr:col>
          <xdr:colOff>279400</xdr:colOff>
          <xdr:row>42</xdr:row>
          <xdr:rowOff>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42</xdr:row>
          <xdr:rowOff>12700</xdr:rowOff>
        </xdr:from>
        <xdr:to>
          <xdr:col>5</xdr:col>
          <xdr:colOff>279400</xdr:colOff>
          <xdr:row>43</xdr:row>
          <xdr:rowOff>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39</xdr:row>
          <xdr:rowOff>12700</xdr:rowOff>
        </xdr:from>
        <xdr:to>
          <xdr:col>5</xdr:col>
          <xdr:colOff>279400</xdr:colOff>
          <xdr:row>40</xdr:row>
          <xdr:rowOff>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40</xdr:row>
          <xdr:rowOff>12700</xdr:rowOff>
        </xdr:from>
        <xdr:to>
          <xdr:col>5</xdr:col>
          <xdr:colOff>279400</xdr:colOff>
          <xdr:row>41</xdr:row>
          <xdr:rowOff>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38</xdr:row>
          <xdr:rowOff>12700</xdr:rowOff>
        </xdr:from>
        <xdr:to>
          <xdr:col>7</xdr:col>
          <xdr:colOff>279400</xdr:colOff>
          <xdr:row>39</xdr:row>
          <xdr:rowOff>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39</xdr:row>
          <xdr:rowOff>12700</xdr:rowOff>
        </xdr:from>
        <xdr:to>
          <xdr:col>7</xdr:col>
          <xdr:colOff>279400</xdr:colOff>
          <xdr:row>40</xdr:row>
          <xdr:rowOff>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40</xdr:row>
          <xdr:rowOff>12700</xdr:rowOff>
        </xdr:from>
        <xdr:to>
          <xdr:col>7</xdr:col>
          <xdr:colOff>279400</xdr:colOff>
          <xdr:row>41</xdr:row>
          <xdr:rowOff>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41</xdr:row>
          <xdr:rowOff>12700</xdr:rowOff>
        </xdr:from>
        <xdr:to>
          <xdr:col>7</xdr:col>
          <xdr:colOff>279400</xdr:colOff>
          <xdr:row>42</xdr:row>
          <xdr:rowOff>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42</xdr:row>
          <xdr:rowOff>12700</xdr:rowOff>
        </xdr:from>
        <xdr:to>
          <xdr:col>7</xdr:col>
          <xdr:colOff>279400</xdr:colOff>
          <xdr:row>43</xdr:row>
          <xdr:rowOff>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38</xdr:row>
          <xdr:rowOff>12700</xdr:rowOff>
        </xdr:from>
        <xdr:to>
          <xdr:col>9</xdr:col>
          <xdr:colOff>279400</xdr:colOff>
          <xdr:row>39</xdr:row>
          <xdr:rowOff>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39</xdr:row>
          <xdr:rowOff>12700</xdr:rowOff>
        </xdr:from>
        <xdr:to>
          <xdr:col>9</xdr:col>
          <xdr:colOff>279400</xdr:colOff>
          <xdr:row>40</xdr:row>
          <xdr:rowOff>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40</xdr:row>
          <xdr:rowOff>12700</xdr:rowOff>
        </xdr:from>
        <xdr:to>
          <xdr:col>9</xdr:col>
          <xdr:colOff>279400</xdr:colOff>
          <xdr:row>41</xdr:row>
          <xdr:rowOff>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41</xdr:row>
          <xdr:rowOff>12700</xdr:rowOff>
        </xdr:from>
        <xdr:to>
          <xdr:col>9</xdr:col>
          <xdr:colOff>279400</xdr:colOff>
          <xdr:row>42</xdr:row>
          <xdr:rowOff>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42</xdr:row>
          <xdr:rowOff>12700</xdr:rowOff>
        </xdr:from>
        <xdr:to>
          <xdr:col>9</xdr:col>
          <xdr:colOff>279400</xdr:colOff>
          <xdr:row>43</xdr:row>
          <xdr:rowOff>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76</xdr:row>
          <xdr:rowOff>190500</xdr:rowOff>
        </xdr:from>
        <xdr:to>
          <xdr:col>9</xdr:col>
          <xdr:colOff>279400</xdr:colOff>
          <xdr:row>77</xdr:row>
          <xdr:rowOff>228600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77</xdr:row>
          <xdr:rowOff>12700</xdr:rowOff>
        </xdr:from>
        <xdr:to>
          <xdr:col>7</xdr:col>
          <xdr:colOff>279400</xdr:colOff>
          <xdr:row>77</xdr:row>
          <xdr:rowOff>241300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76</xdr:row>
          <xdr:rowOff>190500</xdr:rowOff>
        </xdr:from>
        <xdr:to>
          <xdr:col>5</xdr:col>
          <xdr:colOff>254000</xdr:colOff>
          <xdr:row>77</xdr:row>
          <xdr:rowOff>228600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74</xdr:row>
          <xdr:rowOff>241300</xdr:rowOff>
        </xdr:from>
        <xdr:to>
          <xdr:col>5</xdr:col>
          <xdr:colOff>279400</xdr:colOff>
          <xdr:row>75</xdr:row>
          <xdr:rowOff>228600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75</xdr:row>
          <xdr:rowOff>12700</xdr:rowOff>
        </xdr:from>
        <xdr:to>
          <xdr:col>7</xdr:col>
          <xdr:colOff>279400</xdr:colOff>
          <xdr:row>76</xdr:row>
          <xdr:rowOff>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75</xdr:row>
          <xdr:rowOff>12700</xdr:rowOff>
        </xdr:from>
        <xdr:to>
          <xdr:col>9</xdr:col>
          <xdr:colOff>279400</xdr:colOff>
          <xdr:row>76</xdr:row>
          <xdr:rowOff>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73</xdr:row>
          <xdr:rowOff>177800</xdr:rowOff>
        </xdr:from>
        <xdr:to>
          <xdr:col>5</xdr:col>
          <xdr:colOff>279400</xdr:colOff>
          <xdr:row>74</xdr:row>
          <xdr:rowOff>228600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74</xdr:row>
          <xdr:rowOff>12700</xdr:rowOff>
        </xdr:from>
        <xdr:to>
          <xdr:col>9</xdr:col>
          <xdr:colOff>279400</xdr:colOff>
          <xdr:row>75</xdr:row>
          <xdr:rowOff>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74</xdr:row>
          <xdr:rowOff>12700</xdr:rowOff>
        </xdr:from>
        <xdr:to>
          <xdr:col>7</xdr:col>
          <xdr:colOff>279400</xdr:colOff>
          <xdr:row>75</xdr:row>
          <xdr:rowOff>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17</xdr:row>
          <xdr:rowOff>25400</xdr:rowOff>
        </xdr:from>
        <xdr:to>
          <xdr:col>9</xdr:col>
          <xdr:colOff>292100</xdr:colOff>
          <xdr:row>18</xdr:row>
          <xdr:rowOff>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18</xdr:row>
          <xdr:rowOff>25400</xdr:rowOff>
        </xdr:from>
        <xdr:to>
          <xdr:col>9</xdr:col>
          <xdr:colOff>292100</xdr:colOff>
          <xdr:row>18</xdr:row>
          <xdr:rowOff>241300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19</xdr:row>
          <xdr:rowOff>25400</xdr:rowOff>
        </xdr:from>
        <xdr:to>
          <xdr:col>9</xdr:col>
          <xdr:colOff>241300</xdr:colOff>
          <xdr:row>19</xdr:row>
          <xdr:rowOff>203200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20</xdr:row>
          <xdr:rowOff>25400</xdr:rowOff>
        </xdr:from>
        <xdr:to>
          <xdr:col>9</xdr:col>
          <xdr:colOff>342900</xdr:colOff>
          <xdr:row>20</xdr:row>
          <xdr:rowOff>228600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21</xdr:row>
          <xdr:rowOff>25400</xdr:rowOff>
        </xdr:from>
        <xdr:to>
          <xdr:col>9</xdr:col>
          <xdr:colOff>330200</xdr:colOff>
          <xdr:row>21</xdr:row>
          <xdr:rowOff>215900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19</xdr:row>
          <xdr:rowOff>25400</xdr:rowOff>
        </xdr:from>
        <xdr:to>
          <xdr:col>9</xdr:col>
          <xdr:colOff>292100</xdr:colOff>
          <xdr:row>19</xdr:row>
          <xdr:rowOff>190500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17</xdr:row>
          <xdr:rowOff>25400</xdr:rowOff>
        </xdr:from>
        <xdr:to>
          <xdr:col>7</xdr:col>
          <xdr:colOff>330200</xdr:colOff>
          <xdr:row>18</xdr:row>
          <xdr:rowOff>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18</xdr:row>
          <xdr:rowOff>25400</xdr:rowOff>
        </xdr:from>
        <xdr:to>
          <xdr:col>7</xdr:col>
          <xdr:colOff>330200</xdr:colOff>
          <xdr:row>19</xdr:row>
          <xdr:rowOff>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19</xdr:row>
          <xdr:rowOff>25400</xdr:rowOff>
        </xdr:from>
        <xdr:to>
          <xdr:col>7</xdr:col>
          <xdr:colOff>330200</xdr:colOff>
          <xdr:row>20</xdr:row>
          <xdr:rowOff>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20</xdr:row>
          <xdr:rowOff>25400</xdr:rowOff>
        </xdr:from>
        <xdr:to>
          <xdr:col>7</xdr:col>
          <xdr:colOff>342900</xdr:colOff>
          <xdr:row>20</xdr:row>
          <xdr:rowOff>215900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21</xdr:row>
          <xdr:rowOff>25400</xdr:rowOff>
        </xdr:from>
        <xdr:to>
          <xdr:col>7</xdr:col>
          <xdr:colOff>342900</xdr:colOff>
          <xdr:row>21</xdr:row>
          <xdr:rowOff>215900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17</xdr:row>
          <xdr:rowOff>12700</xdr:rowOff>
        </xdr:from>
        <xdr:to>
          <xdr:col>5</xdr:col>
          <xdr:colOff>355600</xdr:colOff>
          <xdr:row>18</xdr:row>
          <xdr:rowOff>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18</xdr:row>
          <xdr:rowOff>12700</xdr:rowOff>
        </xdr:from>
        <xdr:to>
          <xdr:col>5</xdr:col>
          <xdr:colOff>304800</xdr:colOff>
          <xdr:row>18</xdr:row>
          <xdr:rowOff>241300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19</xdr:row>
          <xdr:rowOff>12700</xdr:rowOff>
        </xdr:from>
        <xdr:to>
          <xdr:col>5</xdr:col>
          <xdr:colOff>279400</xdr:colOff>
          <xdr:row>20</xdr:row>
          <xdr:rowOff>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21</xdr:row>
          <xdr:rowOff>12700</xdr:rowOff>
        </xdr:from>
        <xdr:to>
          <xdr:col>5</xdr:col>
          <xdr:colOff>368300</xdr:colOff>
          <xdr:row>21</xdr:row>
          <xdr:rowOff>203200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32"/>
  <sheetViews>
    <sheetView tabSelected="1" topLeftCell="A76" zoomScale="80" zoomScaleNormal="80" workbookViewId="0">
      <selection activeCell="N131" sqref="N131"/>
    </sheetView>
  </sheetViews>
  <sheetFormatPr baseColWidth="10" defaultColWidth="10.7109375" defaultRowHeight="14" customHeight="1"/>
  <cols>
    <col min="1" max="1" width="2.140625" style="2" customWidth="1"/>
    <col min="2" max="2" width="28.28515625" style="4" customWidth="1"/>
    <col min="3" max="3" width="12.140625" style="2" customWidth="1"/>
    <col min="4" max="4" width="4.140625" style="3" customWidth="1"/>
    <col min="5" max="5" width="8.5703125" style="2" customWidth="1"/>
    <col min="6" max="6" width="5" style="2" customWidth="1"/>
    <col min="7" max="7" width="7.7109375" style="2" customWidth="1"/>
    <col min="8" max="8" width="4.140625" style="2" customWidth="1"/>
    <col min="9" max="9" width="7.5703125" style="2" customWidth="1"/>
    <col min="10" max="10" width="4.140625" style="2" customWidth="1"/>
    <col min="11" max="11" width="10" style="2" customWidth="1"/>
    <col min="12" max="12" width="2.28515625" style="2" customWidth="1"/>
    <col min="13" max="13" width="8.5703125" style="2" customWidth="1"/>
    <col min="14" max="16384" width="10.7109375" style="2"/>
  </cols>
  <sheetData>
    <row r="1" spans="1:16" ht="51" customHeight="1">
      <c r="B1" s="47" t="s">
        <v>64</v>
      </c>
      <c r="C1" s="47"/>
      <c r="D1" s="47"/>
      <c r="E1" s="47"/>
      <c r="F1" s="47"/>
      <c r="G1" s="47"/>
      <c r="H1" s="47"/>
      <c r="I1" s="47"/>
      <c r="J1" s="46" t="s">
        <v>88</v>
      </c>
      <c r="K1" s="46"/>
      <c r="L1" s="46"/>
      <c r="M1" s="46"/>
    </row>
    <row r="2" spans="1:16" ht="14" customHeight="1">
      <c r="A2" s="27" t="s">
        <v>47</v>
      </c>
      <c r="B2" s="27"/>
      <c r="C2" s="27"/>
      <c r="D2" s="27"/>
      <c r="E2" s="27"/>
      <c r="F2" s="27"/>
      <c r="G2" s="27"/>
    </row>
    <row r="3" spans="1:16" ht="14" customHeight="1">
      <c r="A3" s="5"/>
      <c r="B3" s="6"/>
      <c r="C3" s="5" t="s">
        <v>40</v>
      </c>
      <c r="D3" s="7" t="s">
        <v>41</v>
      </c>
      <c r="E3" s="5" t="s">
        <v>42</v>
      </c>
      <c r="F3" s="5"/>
      <c r="G3" s="5" t="s">
        <v>43</v>
      </c>
      <c r="H3" s="5"/>
      <c r="I3" s="5" t="s">
        <v>44</v>
      </c>
      <c r="J3" s="5"/>
      <c r="K3" s="5" t="s">
        <v>45</v>
      </c>
    </row>
    <row r="4" spans="1:16" ht="19" customHeight="1">
      <c r="A4" s="1"/>
      <c r="B4" s="8" t="s">
        <v>0</v>
      </c>
      <c r="C4" s="1">
        <v>12447</v>
      </c>
      <c r="D4" s="9">
        <v>10.66</v>
      </c>
      <c r="E4" s="1">
        <f>$C4*$D4</f>
        <v>132685.01999999999</v>
      </c>
      <c r="F4" s="1"/>
      <c r="G4" s="1">
        <f>E4*0.1</f>
        <v>13268.502</v>
      </c>
      <c r="H4" s="1"/>
      <c r="I4" s="1">
        <f>E4*0.2</f>
        <v>26537.004000000001</v>
      </c>
      <c r="J4" s="1"/>
      <c r="K4" s="1">
        <f>E4*0.3</f>
        <v>39805.505999999994</v>
      </c>
      <c r="N4" s="2" t="b">
        <v>0</v>
      </c>
      <c r="O4" s="2" t="b">
        <v>0</v>
      </c>
      <c r="P4" s="2" t="b">
        <v>0</v>
      </c>
    </row>
    <row r="5" spans="1:16" ht="19" customHeight="1">
      <c r="A5" s="1"/>
      <c r="B5" s="8" t="s">
        <v>1</v>
      </c>
      <c r="C5" s="1">
        <v>17415</v>
      </c>
      <c r="D5" s="9">
        <v>10.66</v>
      </c>
      <c r="E5" s="1">
        <f>$C5*$D5</f>
        <v>185643.9</v>
      </c>
      <c r="F5" s="1"/>
      <c r="G5" s="1">
        <f>E5*0.1</f>
        <v>18564.39</v>
      </c>
      <c r="H5" s="1"/>
      <c r="I5" s="1">
        <f>E5*0.2</f>
        <v>37128.78</v>
      </c>
      <c r="J5" s="1"/>
      <c r="K5" s="1">
        <f>E5*0.3</f>
        <v>55693.17</v>
      </c>
      <c r="N5" s="2" t="b">
        <v>0</v>
      </c>
      <c r="O5" s="2" t="b">
        <v>0</v>
      </c>
      <c r="P5" s="2" t="b">
        <v>0</v>
      </c>
    </row>
    <row r="6" spans="1:16" ht="19" customHeight="1">
      <c r="A6" s="1"/>
      <c r="B6" s="8" t="s">
        <v>2</v>
      </c>
      <c r="C6" s="1">
        <v>24481</v>
      </c>
      <c r="D6" s="9">
        <v>10.66</v>
      </c>
      <c r="E6" s="1">
        <f>$C6*$D6</f>
        <v>260967.46</v>
      </c>
      <c r="F6" s="1"/>
      <c r="G6" s="1">
        <f>E6*0.1</f>
        <v>26096.745999999999</v>
      </c>
      <c r="H6" s="1"/>
      <c r="I6" s="1">
        <f>E6*0.2</f>
        <v>52193.491999999998</v>
      </c>
      <c r="J6" s="1"/>
      <c r="K6" s="1">
        <f>E6*0.3</f>
        <v>78290.237999999998</v>
      </c>
      <c r="N6" s="2" t="b">
        <v>0</v>
      </c>
      <c r="O6" s="2" t="b">
        <v>0</v>
      </c>
      <c r="P6" s="2" t="b">
        <v>0</v>
      </c>
    </row>
    <row r="7" spans="1:16" ht="19" customHeight="1">
      <c r="A7" s="1"/>
      <c r="B7" s="8" t="s">
        <v>3</v>
      </c>
      <c r="C7" s="1">
        <v>27766</v>
      </c>
      <c r="D7" s="9">
        <v>10.66</v>
      </c>
      <c r="E7" s="1">
        <f>$C7*$D7</f>
        <v>295985.56</v>
      </c>
      <c r="F7" s="1"/>
      <c r="G7" s="1">
        <f>E7*0.1</f>
        <v>29598.556</v>
      </c>
      <c r="H7" s="1"/>
      <c r="I7" s="1">
        <f>E7*0.2</f>
        <v>59197.112000000001</v>
      </c>
      <c r="J7" s="1"/>
      <c r="K7" s="1">
        <f>E7*0.3</f>
        <v>88795.667999999991</v>
      </c>
      <c r="N7" s="2" t="b">
        <v>0</v>
      </c>
      <c r="O7" s="2" t="b">
        <v>0</v>
      </c>
      <c r="P7" s="2" t="b">
        <v>0</v>
      </c>
    </row>
    <row r="8" spans="1:16" ht="19" customHeight="1">
      <c r="A8" s="1"/>
      <c r="B8" s="8" t="s">
        <v>4</v>
      </c>
      <c r="C8" s="1">
        <v>31408</v>
      </c>
      <c r="D8" s="9">
        <v>10.66</v>
      </c>
      <c r="E8" s="1">
        <f>$C8*$D8</f>
        <v>334809.28000000003</v>
      </c>
      <c r="F8" s="1"/>
      <c r="G8" s="1">
        <f>E8*0.1</f>
        <v>33480.928000000007</v>
      </c>
      <c r="H8" s="1"/>
      <c r="I8" s="1">
        <f>E8*0.2</f>
        <v>66961.856000000014</v>
      </c>
      <c r="J8" s="1"/>
      <c r="K8" s="1">
        <f>E8*0.3</f>
        <v>100442.784</v>
      </c>
      <c r="M8" s="10">
        <f>SUMIF(N4:N8,TRUE,G4:G8)+SUMIF(O4:O8,TRUE,I4:I8)+SUMIF(P4:P8,TRUE,K4:K8)</f>
        <v>0</v>
      </c>
      <c r="N8" s="2" t="b">
        <v>0</v>
      </c>
      <c r="O8" s="2" t="b">
        <v>0</v>
      </c>
      <c r="P8" s="2" t="b">
        <v>0</v>
      </c>
    </row>
    <row r="9" spans="1:16" ht="14" customHeight="1">
      <c r="A9" s="45" t="s">
        <v>86</v>
      </c>
      <c r="B9" s="45"/>
      <c r="C9" s="45"/>
      <c r="D9" s="45"/>
      <c r="E9" s="45"/>
      <c r="F9" s="45"/>
      <c r="G9" s="45"/>
      <c r="H9" s="45"/>
      <c r="I9" s="45"/>
      <c r="J9" s="45"/>
      <c r="K9" s="45"/>
    </row>
    <row r="10" spans="1:16" ht="14" customHeight="1">
      <c r="A10" s="5"/>
      <c r="B10" s="6"/>
      <c r="C10" s="5" t="s">
        <v>40</v>
      </c>
      <c r="D10" s="7" t="s">
        <v>41</v>
      </c>
      <c r="E10" s="5" t="s">
        <v>42</v>
      </c>
      <c r="F10" s="5"/>
      <c r="G10" s="5" t="s">
        <v>43</v>
      </c>
      <c r="H10" s="5"/>
      <c r="I10" s="5" t="s">
        <v>44</v>
      </c>
      <c r="J10" s="5"/>
      <c r="K10" s="5" t="s">
        <v>45</v>
      </c>
    </row>
    <row r="11" spans="1:16" ht="19" customHeight="1">
      <c r="A11" s="1"/>
      <c r="B11" s="8" t="s">
        <v>5</v>
      </c>
      <c r="C11" s="1">
        <f>C4-925</f>
        <v>11522</v>
      </c>
      <c r="D11" s="9">
        <v>10.66</v>
      </c>
      <c r="E11" s="1">
        <f>$C11*$D11</f>
        <v>122824.52</v>
      </c>
      <c r="F11" s="1"/>
      <c r="G11" s="1">
        <f>E11*0.1</f>
        <v>12282.452000000001</v>
      </c>
      <c r="H11" s="1"/>
      <c r="I11" s="1">
        <f>E11*0.2</f>
        <v>24564.904000000002</v>
      </c>
      <c r="J11" s="1"/>
      <c r="K11" s="1">
        <f>E11*0.3</f>
        <v>36847.356</v>
      </c>
      <c r="N11" s="2" t="b">
        <v>0</v>
      </c>
      <c r="O11" s="2" t="b">
        <v>0</v>
      </c>
      <c r="P11" s="2" t="b">
        <v>0</v>
      </c>
    </row>
    <row r="12" spans="1:16" ht="19" customHeight="1">
      <c r="A12" s="1"/>
      <c r="B12" s="8" t="s">
        <v>6</v>
      </c>
      <c r="C12" s="1">
        <f>C5-925</f>
        <v>16490</v>
      </c>
      <c r="D12" s="9">
        <v>10.66</v>
      </c>
      <c r="E12" s="1">
        <f>$C12*$D12</f>
        <v>175783.4</v>
      </c>
      <c r="F12" s="1"/>
      <c r="G12" s="1">
        <f>E12*0.1</f>
        <v>17578.34</v>
      </c>
      <c r="H12" s="1"/>
      <c r="I12" s="1">
        <f>E12*0.2</f>
        <v>35156.68</v>
      </c>
      <c r="J12" s="1"/>
      <c r="K12" s="1">
        <f>E12*0.3</f>
        <v>52735.02</v>
      </c>
      <c r="N12" s="2" t="b">
        <v>0</v>
      </c>
      <c r="O12" s="2" t="b">
        <v>0</v>
      </c>
      <c r="P12" s="2" t="b">
        <v>0</v>
      </c>
    </row>
    <row r="13" spans="1:16" ht="19" customHeight="1">
      <c r="A13" s="1"/>
      <c r="B13" s="8" t="s">
        <v>7</v>
      </c>
      <c r="C13" s="1">
        <f>C6-925</f>
        <v>23556</v>
      </c>
      <c r="D13" s="9">
        <v>10.66</v>
      </c>
      <c r="E13" s="1">
        <f>$C13*$D13</f>
        <v>251106.96</v>
      </c>
      <c r="F13" s="1"/>
      <c r="G13" s="1">
        <f>E13*0.1</f>
        <v>25110.696</v>
      </c>
      <c r="H13" s="1"/>
      <c r="I13" s="1">
        <f>E13*0.2</f>
        <v>50221.392</v>
      </c>
      <c r="J13" s="1"/>
      <c r="K13" s="1">
        <f>E13*0.3</f>
        <v>75332.087999999989</v>
      </c>
      <c r="N13" s="2" t="b">
        <v>0</v>
      </c>
      <c r="O13" s="2" t="b">
        <v>0</v>
      </c>
      <c r="P13" s="2" t="b">
        <v>0</v>
      </c>
    </row>
    <row r="14" spans="1:16" ht="19" customHeight="1">
      <c r="A14" s="1"/>
      <c r="B14" s="8" t="s">
        <v>8</v>
      </c>
      <c r="C14" s="1">
        <f>C7-1850</f>
        <v>25916</v>
      </c>
      <c r="D14" s="9">
        <v>10.66</v>
      </c>
      <c r="E14" s="1">
        <f>$C14*$D14</f>
        <v>276264.56</v>
      </c>
      <c r="F14" s="1"/>
      <c r="G14" s="1">
        <f>E14*0.1</f>
        <v>27626.456000000002</v>
      </c>
      <c r="H14" s="1"/>
      <c r="I14" s="1">
        <f>E14*0.2</f>
        <v>55252.912000000004</v>
      </c>
      <c r="J14" s="1"/>
      <c r="K14" s="1">
        <f>E14*0.3</f>
        <v>82879.368000000002</v>
      </c>
      <c r="N14" s="2" t="b">
        <v>0</v>
      </c>
      <c r="O14" s="2" t="b">
        <v>0</v>
      </c>
      <c r="P14" s="2" t="b">
        <v>0</v>
      </c>
    </row>
    <row r="15" spans="1:16" ht="19" customHeight="1">
      <c r="A15" s="11"/>
      <c r="B15" s="8" t="s">
        <v>9</v>
      </c>
      <c r="C15" s="1">
        <f>C8-2914</f>
        <v>28494</v>
      </c>
      <c r="D15" s="9">
        <v>10.66</v>
      </c>
      <c r="E15" s="11">
        <f>$C15*$D15</f>
        <v>303746.03999999998</v>
      </c>
      <c r="F15" s="11"/>
      <c r="G15" s="11">
        <f>E15*0.1</f>
        <v>30374.603999999999</v>
      </c>
      <c r="H15" s="11"/>
      <c r="I15" s="11">
        <f>E15*0.2</f>
        <v>60749.207999999999</v>
      </c>
      <c r="J15" s="11"/>
      <c r="K15" s="1">
        <f>E15*0.3</f>
        <v>91123.811999999991</v>
      </c>
      <c r="M15" s="10">
        <f>SUMIF(N11:N15,TRUE,G11:G15)+SUMIF(O11:O15,TRUE,I11:I15)+SUMIF(P11:P15,TRUE,K11:K15)</f>
        <v>0</v>
      </c>
      <c r="N15" s="2" t="b">
        <v>0</v>
      </c>
      <c r="O15" s="2" t="b">
        <v>0</v>
      </c>
      <c r="P15" s="2" t="b">
        <v>0</v>
      </c>
    </row>
    <row r="16" spans="1:16" ht="14" customHeight="1">
      <c r="A16" s="45" t="s">
        <v>87</v>
      </c>
      <c r="B16" s="45"/>
      <c r="C16" s="45"/>
      <c r="D16" s="45"/>
      <c r="E16" s="45"/>
      <c r="F16" s="45"/>
      <c r="G16" s="45"/>
      <c r="H16" s="45"/>
      <c r="I16" s="45"/>
      <c r="J16" s="45"/>
      <c r="K16" s="45"/>
    </row>
    <row r="17" spans="1:16" ht="14" customHeight="1">
      <c r="A17" s="5"/>
      <c r="B17" s="6"/>
      <c r="C17" s="5" t="s">
        <v>40</v>
      </c>
      <c r="D17" s="7" t="s">
        <v>41</v>
      </c>
      <c r="E17" s="5" t="s">
        <v>42</v>
      </c>
      <c r="F17" s="5"/>
      <c r="G17" s="5" t="s">
        <v>43</v>
      </c>
      <c r="H17" s="5"/>
      <c r="I17" s="5" t="s">
        <v>44</v>
      </c>
      <c r="J17" s="5"/>
      <c r="K17" s="5" t="s">
        <v>45</v>
      </c>
      <c r="M17" s="25" t="s">
        <v>59</v>
      </c>
    </row>
    <row r="18" spans="1:16" ht="19" customHeight="1">
      <c r="A18" s="1"/>
      <c r="B18" s="8" t="s">
        <v>5</v>
      </c>
      <c r="C18" s="1">
        <f>12447-(30*M18)</f>
        <v>12027</v>
      </c>
      <c r="D18" s="9">
        <v>10.66</v>
      </c>
      <c r="E18" s="1">
        <f>$C18*$D18</f>
        <v>128207.82</v>
      </c>
      <c r="F18" s="1"/>
      <c r="G18" s="1">
        <f>E18*0.1</f>
        <v>12820.782000000001</v>
      </c>
      <c r="H18" s="1"/>
      <c r="I18" s="1">
        <f>E18*0.2</f>
        <v>25641.564000000002</v>
      </c>
      <c r="J18" s="1"/>
      <c r="K18" s="1">
        <f>E18*0.3</f>
        <v>38462.345999999998</v>
      </c>
      <c r="M18" s="26">
        <v>14</v>
      </c>
      <c r="N18" s="2" t="b">
        <v>0</v>
      </c>
      <c r="O18" s="2" t="b">
        <v>0</v>
      </c>
      <c r="P18" s="2" t="b">
        <v>0</v>
      </c>
    </row>
    <row r="19" spans="1:16" ht="19" customHeight="1">
      <c r="A19" s="1"/>
      <c r="B19" s="8" t="s">
        <v>6</v>
      </c>
      <c r="C19" s="1">
        <v>17415</v>
      </c>
      <c r="D19" s="9">
        <v>10.66</v>
      </c>
      <c r="E19" s="1">
        <f>$C19*$D19</f>
        <v>185643.9</v>
      </c>
      <c r="F19" s="1"/>
      <c r="G19" s="1">
        <f>E19*0.1</f>
        <v>18564.39</v>
      </c>
      <c r="H19" s="1"/>
      <c r="I19" s="1">
        <f>E19*0.2</f>
        <v>37128.78</v>
      </c>
      <c r="J19" s="1"/>
      <c r="K19" s="1">
        <f>E19*0.3</f>
        <v>55693.17</v>
      </c>
      <c r="N19" s="2" t="b">
        <v>0</v>
      </c>
      <c r="O19" s="2" t="b">
        <v>0</v>
      </c>
      <c r="P19" s="2" t="b">
        <v>0</v>
      </c>
    </row>
    <row r="20" spans="1:16" ht="19" customHeight="1">
      <c r="A20" s="1"/>
      <c r="B20" s="8" t="s">
        <v>7</v>
      </c>
      <c r="C20" s="1">
        <v>24481</v>
      </c>
      <c r="D20" s="9">
        <v>10.66</v>
      </c>
      <c r="E20" s="1">
        <f>$C20*$D20</f>
        <v>260967.46</v>
      </c>
      <c r="F20" s="1"/>
      <c r="G20" s="1">
        <f>E20*0.1</f>
        <v>26096.745999999999</v>
      </c>
      <c r="H20" s="1"/>
      <c r="I20" s="1">
        <f>E20*0.2</f>
        <v>52193.491999999998</v>
      </c>
      <c r="J20" s="1"/>
      <c r="K20" s="1">
        <f>E20*0.3</f>
        <v>78290.237999999998</v>
      </c>
      <c r="N20" s="2" t="b">
        <v>0</v>
      </c>
      <c r="O20" s="2" t="b">
        <v>0</v>
      </c>
      <c r="P20" s="2" t="b">
        <v>0</v>
      </c>
    </row>
    <row r="21" spans="1:16" ht="19" customHeight="1">
      <c r="A21" s="1"/>
      <c r="B21" s="8" t="s">
        <v>8</v>
      </c>
      <c r="C21" s="1">
        <v>27766</v>
      </c>
      <c r="D21" s="9">
        <v>10.66</v>
      </c>
      <c r="E21" s="1">
        <f>$C21*$D21</f>
        <v>295985.56</v>
      </c>
      <c r="F21" s="1"/>
      <c r="G21" s="1">
        <f>E21*0.1</f>
        <v>29598.556</v>
      </c>
      <c r="H21" s="1"/>
      <c r="I21" s="1">
        <f>E21*0.2</f>
        <v>59197.112000000001</v>
      </c>
      <c r="J21" s="1"/>
      <c r="K21" s="1">
        <f>E21*0.3</f>
        <v>88795.667999999991</v>
      </c>
      <c r="N21" s="2" t="b">
        <v>0</v>
      </c>
      <c r="O21" s="2" t="b">
        <v>0</v>
      </c>
      <c r="P21" s="2" t="b">
        <v>0</v>
      </c>
    </row>
    <row r="22" spans="1:16" ht="19" customHeight="1" thickBot="1">
      <c r="A22" s="11"/>
      <c r="B22" s="8" t="s">
        <v>9</v>
      </c>
      <c r="C22" s="1">
        <v>31408</v>
      </c>
      <c r="D22" s="9">
        <v>10.66</v>
      </c>
      <c r="E22" s="11">
        <f>$C22*$D22</f>
        <v>334809.28000000003</v>
      </c>
      <c r="F22" s="11"/>
      <c r="G22" s="11">
        <f>E22*0.1</f>
        <v>33480.928000000007</v>
      </c>
      <c r="H22" s="11"/>
      <c r="I22" s="11">
        <f>E22*0.2</f>
        <v>66961.856000000014</v>
      </c>
      <c r="J22" s="11"/>
      <c r="K22" s="1">
        <f>E22*0.3</f>
        <v>100442.784</v>
      </c>
      <c r="M22" s="10">
        <f>SUMIF(N18:N22,TRUE,G18:G22)+SUMIF(O18:O22,TRUE,I18:I22)+SUMIF(P18:P22,TRUE,K18:K22)</f>
        <v>0</v>
      </c>
      <c r="N22" s="2" t="b">
        <v>0</v>
      </c>
      <c r="O22" s="2" t="b">
        <v>0</v>
      </c>
      <c r="P22" s="2" t="b">
        <v>0</v>
      </c>
    </row>
    <row r="23" spans="1:16" ht="14" customHeight="1" thickTop="1" thickBot="1">
      <c r="A23" s="45" t="s">
        <v>79</v>
      </c>
      <c r="B23" s="45"/>
      <c r="C23" s="45"/>
      <c r="D23" s="20"/>
      <c r="E23" s="23"/>
      <c r="F23" s="22" t="s">
        <v>57</v>
      </c>
      <c r="G23" s="23"/>
      <c r="H23" s="22" t="s">
        <v>57</v>
      </c>
      <c r="I23" s="23"/>
      <c r="J23" s="22" t="s">
        <v>57</v>
      </c>
      <c r="K23" s="20"/>
    </row>
    <row r="24" spans="1:16" ht="14" customHeight="1" thickTop="1">
      <c r="A24" s="5"/>
      <c r="B24" s="6"/>
      <c r="C24" s="5" t="s">
        <v>40</v>
      </c>
      <c r="D24" s="7" t="s">
        <v>41</v>
      </c>
      <c r="E24" s="21" t="s">
        <v>42</v>
      </c>
      <c r="F24" s="21"/>
      <c r="G24" s="21" t="s">
        <v>43</v>
      </c>
      <c r="H24" s="21"/>
      <c r="I24" s="21" t="s">
        <v>44</v>
      </c>
      <c r="J24" s="21"/>
      <c r="K24" s="5" t="s">
        <v>45</v>
      </c>
      <c r="M24" s="25" t="s">
        <v>59</v>
      </c>
    </row>
    <row r="25" spans="1:16" ht="19" customHeight="1">
      <c r="A25" s="12"/>
      <c r="B25" s="8" t="s">
        <v>5</v>
      </c>
      <c r="C25" s="1">
        <f>C4/30.3887916</f>
        <v>409.59180489427553</v>
      </c>
      <c r="D25" s="9">
        <v>10.66</v>
      </c>
      <c r="E25" s="1">
        <f>$C25*$D25</f>
        <v>4366.2486401729775</v>
      </c>
      <c r="F25" s="1"/>
      <c r="G25" s="1">
        <f>E25*0.1</f>
        <v>436.6248640172978</v>
      </c>
      <c r="H25" s="1"/>
      <c r="I25" s="1">
        <f>E25*0.2</f>
        <v>873.24972803459559</v>
      </c>
      <c r="J25" s="1"/>
      <c r="K25" s="1">
        <f>E25*0.3</f>
        <v>1309.8745920518932</v>
      </c>
      <c r="M25" s="26">
        <v>0</v>
      </c>
      <c r="N25" s="2" t="b">
        <v>0</v>
      </c>
      <c r="O25" s="2" t="b">
        <v>0</v>
      </c>
      <c r="P25" s="2" t="b">
        <v>0</v>
      </c>
    </row>
    <row r="26" spans="1:16" ht="19" customHeight="1">
      <c r="A26" s="1"/>
      <c r="B26" s="8" t="s">
        <v>6</v>
      </c>
      <c r="C26" s="1">
        <f>C5/30.3887916</f>
        <v>573.07313266118808</v>
      </c>
      <c r="D26" s="9">
        <v>10.66</v>
      </c>
      <c r="E26" s="1">
        <f>$C26*$D26</f>
        <v>6108.9595941682646</v>
      </c>
      <c r="F26" s="1"/>
      <c r="G26" s="1">
        <f>E26*0.1</f>
        <v>610.89595941682649</v>
      </c>
      <c r="H26" s="1"/>
      <c r="I26" s="1">
        <f>E26*0.2</f>
        <v>1221.791918833653</v>
      </c>
      <c r="J26" s="1"/>
      <c r="K26" s="1">
        <f>E26*0.3</f>
        <v>1832.6878782504793</v>
      </c>
      <c r="N26" s="2" t="b">
        <v>0</v>
      </c>
      <c r="O26" s="2" t="b">
        <v>0</v>
      </c>
      <c r="P26" s="2" t="b">
        <v>0</v>
      </c>
    </row>
    <row r="27" spans="1:16" ht="19" customHeight="1">
      <c r="A27" s="1"/>
      <c r="B27" s="8" t="s">
        <v>7</v>
      </c>
      <c r="C27" s="1">
        <f>C6/30.3887916</f>
        <v>805.5930726774933</v>
      </c>
      <c r="D27" s="9">
        <v>10.66</v>
      </c>
      <c r="E27" s="1">
        <f>$C27*$D27</f>
        <v>8587.6221547420791</v>
      </c>
      <c r="F27" s="1"/>
      <c r="G27" s="1">
        <f>E27*0.1</f>
        <v>858.76221547420801</v>
      </c>
      <c r="H27" s="1"/>
      <c r="I27" s="1">
        <f>E27*0.2</f>
        <v>1717.524430948416</v>
      </c>
      <c r="J27" s="1"/>
      <c r="K27" s="1">
        <f>E27*0.3</f>
        <v>2576.2866464226236</v>
      </c>
      <c r="N27" s="2" t="b">
        <v>0</v>
      </c>
      <c r="O27" s="2" t="b">
        <v>0</v>
      </c>
      <c r="P27" s="2" t="b">
        <v>0</v>
      </c>
    </row>
    <row r="28" spans="1:16" ht="19" customHeight="1">
      <c r="A28" s="1"/>
      <c r="B28" s="8" t="s">
        <v>8</v>
      </c>
      <c r="C28" s="1">
        <f>C7/30.3887916</f>
        <v>913.69213904510764</v>
      </c>
      <c r="D28" s="9">
        <v>10.66</v>
      </c>
      <c r="E28" s="1">
        <f>$C28*$D28</f>
        <v>9739.9582022208469</v>
      </c>
      <c r="F28" s="1"/>
      <c r="G28" s="1">
        <f>E28*0.1</f>
        <v>973.99582022208472</v>
      </c>
      <c r="H28" s="1"/>
      <c r="I28" s="1">
        <f>E28*0.2</f>
        <v>1947.9916404441694</v>
      </c>
      <c r="J28" s="1"/>
      <c r="K28" s="1">
        <f>E28*0.3</f>
        <v>2921.9874606662538</v>
      </c>
      <c r="N28" s="2" t="b">
        <v>0</v>
      </c>
      <c r="O28" s="2" t="b">
        <v>0</v>
      </c>
      <c r="P28" s="2" t="b">
        <v>0</v>
      </c>
    </row>
    <row r="29" spans="1:16" ht="19" customHeight="1" thickBot="1">
      <c r="A29" s="1"/>
      <c r="B29" s="8" t="s">
        <v>9</v>
      </c>
      <c r="C29" s="1">
        <f>C8/30.3887916</f>
        <v>1033.538957830755</v>
      </c>
      <c r="D29" s="9">
        <v>10.66</v>
      </c>
      <c r="E29" s="1">
        <f>$C29*$D29</f>
        <v>11017.525290475847</v>
      </c>
      <c r="F29" s="1"/>
      <c r="G29" s="1">
        <f>E29*0.1</f>
        <v>1101.7525290475849</v>
      </c>
      <c r="H29" s="1"/>
      <c r="I29" s="1">
        <f>E29*0.2</f>
        <v>2203.5050580951697</v>
      </c>
      <c r="J29" s="1"/>
      <c r="K29" s="1">
        <f>E29*0.3</f>
        <v>3305.2575871427539</v>
      </c>
      <c r="M29" s="10">
        <f>((SUMIF(N25:N29,TRUE,G25:G29)+SUMIF(O25:O29,TRUE,I25:I29)+SUMIF(P25:P29,TRUE,K25:K29))*M25)</f>
        <v>0</v>
      </c>
      <c r="N29" s="2" t="b">
        <v>0</v>
      </c>
      <c r="O29" s="2" t="b">
        <v>0</v>
      </c>
      <c r="P29" s="2" t="b">
        <v>0</v>
      </c>
    </row>
    <row r="30" spans="1:16" ht="14" hidden="1" customHeight="1">
      <c r="A30" s="45" t="s">
        <v>48</v>
      </c>
      <c r="B30" s="45"/>
      <c r="C30" s="45"/>
      <c r="D30" s="45"/>
      <c r="E30" s="45"/>
      <c r="F30" s="45"/>
      <c r="G30" s="45"/>
      <c r="H30" s="45"/>
      <c r="I30" s="45"/>
      <c r="J30" s="45"/>
      <c r="K30" s="45"/>
    </row>
    <row r="31" spans="1:16" ht="14" hidden="1" customHeight="1">
      <c r="A31" s="5"/>
      <c r="B31" s="6"/>
      <c r="C31" s="5" t="s">
        <v>46</v>
      </c>
      <c r="D31" s="7" t="s">
        <v>41</v>
      </c>
      <c r="E31" s="5" t="s">
        <v>42</v>
      </c>
      <c r="F31" s="5"/>
      <c r="G31" s="5" t="s">
        <v>43</v>
      </c>
      <c r="H31" s="5"/>
      <c r="I31" s="5" t="s">
        <v>44</v>
      </c>
      <c r="J31" s="5"/>
      <c r="K31" s="5" t="s">
        <v>45</v>
      </c>
      <c r="M31" s="25" t="s">
        <v>59</v>
      </c>
    </row>
    <row r="32" spans="1:16" ht="19" hidden="1" customHeight="1">
      <c r="A32" s="1"/>
      <c r="B32" s="8" t="s">
        <v>5</v>
      </c>
      <c r="C32" s="1">
        <v>570</v>
      </c>
      <c r="D32" s="9">
        <v>10.66</v>
      </c>
      <c r="E32" s="1">
        <f>$C32*$D32</f>
        <v>6076.2</v>
      </c>
      <c r="F32" s="1"/>
      <c r="G32" s="1">
        <f>E32*0.1</f>
        <v>607.62</v>
      </c>
      <c r="H32" s="1"/>
      <c r="I32" s="1">
        <f>E32*0.2</f>
        <v>1215.24</v>
      </c>
      <c r="J32" s="1"/>
      <c r="K32" s="1">
        <f>E32*0.3</f>
        <v>1822.86</v>
      </c>
      <c r="M32" s="26">
        <v>0</v>
      </c>
      <c r="N32" s="2" t="b">
        <v>0</v>
      </c>
      <c r="O32" s="2" t="b">
        <v>0</v>
      </c>
      <c r="P32" s="2" t="b">
        <v>0</v>
      </c>
    </row>
    <row r="33" spans="1:16" ht="19" hidden="1" customHeight="1">
      <c r="A33" s="1"/>
      <c r="B33" s="8" t="s">
        <v>6</v>
      </c>
      <c r="C33" s="1">
        <v>637</v>
      </c>
      <c r="D33" s="9">
        <v>10.66</v>
      </c>
      <c r="E33" s="1">
        <f>$C33*$D33</f>
        <v>6790.42</v>
      </c>
      <c r="F33" s="1"/>
      <c r="G33" s="1">
        <f>E33*0.1</f>
        <v>679.04200000000003</v>
      </c>
      <c r="H33" s="1"/>
      <c r="I33" s="1">
        <f>E33*0.2</f>
        <v>1358.0840000000001</v>
      </c>
      <c r="J33" s="1"/>
      <c r="K33" s="1">
        <f>E33*0.3</f>
        <v>2037.126</v>
      </c>
      <c r="N33" s="2" t="b">
        <v>0</v>
      </c>
      <c r="O33" s="2" t="b">
        <v>0</v>
      </c>
      <c r="P33" s="2" t="b">
        <v>0</v>
      </c>
    </row>
    <row r="34" spans="1:16" ht="19" hidden="1" customHeight="1">
      <c r="A34" s="1"/>
      <c r="B34" s="8" t="s">
        <v>7</v>
      </c>
      <c r="C34" s="1">
        <v>705</v>
      </c>
      <c r="D34" s="9">
        <v>10.66</v>
      </c>
      <c r="E34" s="1">
        <f>$C34*$D34</f>
        <v>7515.3</v>
      </c>
      <c r="F34" s="1"/>
      <c r="G34" s="1">
        <f>E34*0.1</f>
        <v>751.53000000000009</v>
      </c>
      <c r="H34" s="1"/>
      <c r="I34" s="1">
        <f>E34*0.2</f>
        <v>1503.0600000000002</v>
      </c>
      <c r="J34" s="1"/>
      <c r="K34" s="1">
        <f>E34*0.3</f>
        <v>2254.59</v>
      </c>
      <c r="N34" s="2" t="b">
        <v>0</v>
      </c>
      <c r="O34" s="2" t="b">
        <v>0</v>
      </c>
      <c r="P34" s="2" t="b">
        <v>0</v>
      </c>
    </row>
    <row r="35" spans="1:16" ht="19" hidden="1" customHeight="1">
      <c r="A35" s="1"/>
      <c r="B35" s="8" t="s">
        <v>8</v>
      </c>
      <c r="C35" s="1">
        <v>772</v>
      </c>
      <c r="D35" s="9">
        <v>10.66</v>
      </c>
      <c r="E35" s="1">
        <f>$C35*$D35</f>
        <v>8229.52</v>
      </c>
      <c r="F35" s="1"/>
      <c r="G35" s="1">
        <f>E35*0.1</f>
        <v>822.95200000000011</v>
      </c>
      <c r="H35" s="1"/>
      <c r="I35" s="1">
        <f>E35*0.2</f>
        <v>1645.9040000000002</v>
      </c>
      <c r="J35" s="1"/>
      <c r="K35" s="1">
        <f>E35*0.3</f>
        <v>2468.8560000000002</v>
      </c>
      <c r="N35" s="2" t="b">
        <v>0</v>
      </c>
      <c r="O35" s="2" t="b">
        <v>0</v>
      </c>
      <c r="P35" s="2" t="b">
        <v>0</v>
      </c>
    </row>
    <row r="36" spans="1:16" ht="19" hidden="1" customHeight="1">
      <c r="A36" s="1"/>
      <c r="B36" s="8" t="s">
        <v>9</v>
      </c>
      <c r="C36" s="1">
        <v>838</v>
      </c>
      <c r="D36" s="9">
        <v>10.66</v>
      </c>
      <c r="E36" s="1">
        <f>$C36*$D36</f>
        <v>8933.08</v>
      </c>
      <c r="F36" s="1"/>
      <c r="G36" s="1">
        <f>E36*0.1</f>
        <v>893.30799999999999</v>
      </c>
      <c r="H36" s="1"/>
      <c r="I36" s="1">
        <f>E36*0.2</f>
        <v>1786.616</v>
      </c>
      <c r="J36" s="1"/>
      <c r="K36" s="1">
        <f>E36*0.3</f>
        <v>2679.924</v>
      </c>
      <c r="M36" s="10">
        <f>(SUMIF(N32:N36,TRUE,G32:G36)+SUMIF(O32:O36,TRUE,I32:I36)+SUMIF(P32:P36,TRUE,K32:K36))*M32</f>
        <v>0</v>
      </c>
      <c r="N36" s="2" t="b">
        <v>0</v>
      </c>
      <c r="O36" s="2" t="b">
        <v>0</v>
      </c>
      <c r="P36" s="2" t="b">
        <v>0</v>
      </c>
    </row>
    <row r="37" spans="1:16" ht="14" customHeight="1" thickTop="1" thickBot="1">
      <c r="A37" s="45" t="s">
        <v>80</v>
      </c>
      <c r="B37" s="45"/>
      <c r="C37" s="45"/>
      <c r="D37" s="20"/>
      <c r="E37" s="23"/>
      <c r="F37" s="22" t="s">
        <v>57</v>
      </c>
      <c r="G37" s="23"/>
      <c r="H37" s="22" t="s">
        <v>57</v>
      </c>
      <c r="I37" s="23"/>
      <c r="J37" s="22" t="s">
        <v>57</v>
      </c>
      <c r="K37" s="20"/>
    </row>
    <row r="38" spans="1:16" ht="14" customHeight="1" thickTop="1">
      <c r="A38" s="5"/>
      <c r="B38" s="6"/>
      <c r="C38" s="5" t="s">
        <v>81</v>
      </c>
      <c r="D38" s="7" t="s">
        <v>41</v>
      </c>
      <c r="E38" s="21" t="s">
        <v>42</v>
      </c>
      <c r="F38" s="21"/>
      <c r="G38" s="21" t="s">
        <v>43</v>
      </c>
      <c r="H38" s="21"/>
      <c r="I38" s="21" t="s">
        <v>44</v>
      </c>
      <c r="J38" s="21"/>
      <c r="K38" s="5" t="s">
        <v>45</v>
      </c>
      <c r="M38" s="25" t="s">
        <v>59</v>
      </c>
    </row>
    <row r="39" spans="1:16" ht="19" customHeight="1">
      <c r="A39" s="12"/>
      <c r="B39" s="8" t="s">
        <v>5</v>
      </c>
      <c r="C39" s="1">
        <v>571</v>
      </c>
      <c r="D39" s="9">
        <v>10.66</v>
      </c>
      <c r="E39" s="1">
        <f>$C39*$D39</f>
        <v>6086.86</v>
      </c>
      <c r="F39" s="1"/>
      <c r="G39" s="1">
        <f>E39*0.1</f>
        <v>608.68600000000004</v>
      </c>
      <c r="H39" s="1"/>
      <c r="I39" s="1">
        <f>E39*0.2</f>
        <v>1217.3720000000001</v>
      </c>
      <c r="J39" s="1"/>
      <c r="K39" s="1">
        <f>E39*0.3</f>
        <v>1826.0579999999998</v>
      </c>
      <c r="M39" s="26">
        <v>0</v>
      </c>
      <c r="N39" s="2" t="b">
        <v>0</v>
      </c>
      <c r="O39" s="2" t="b">
        <v>0</v>
      </c>
      <c r="P39" s="2" t="b">
        <v>0</v>
      </c>
    </row>
    <row r="40" spans="1:16" ht="19" customHeight="1">
      <c r="A40" s="1"/>
      <c r="B40" s="8" t="s">
        <v>6</v>
      </c>
      <c r="C40" s="1">
        <v>638</v>
      </c>
      <c r="D40" s="9">
        <v>10.66</v>
      </c>
      <c r="E40" s="1">
        <f>$C40*$D40</f>
        <v>6801.08</v>
      </c>
      <c r="F40" s="1"/>
      <c r="G40" s="1">
        <f>E40*0.1</f>
        <v>680.10800000000006</v>
      </c>
      <c r="H40" s="1"/>
      <c r="I40" s="1">
        <f>E40*0.2</f>
        <v>1360.2160000000001</v>
      </c>
      <c r="J40" s="1"/>
      <c r="K40" s="1">
        <f>E40*0.3</f>
        <v>2040.3239999999998</v>
      </c>
      <c r="N40" s="2" t="b">
        <v>0</v>
      </c>
      <c r="O40" s="2" t="b">
        <v>0</v>
      </c>
      <c r="P40" s="2" t="b">
        <v>0</v>
      </c>
    </row>
    <row r="41" spans="1:16" ht="19" customHeight="1">
      <c r="A41" s="1"/>
      <c r="B41" s="8" t="s">
        <v>7</v>
      </c>
      <c r="C41" s="1">
        <v>706</v>
      </c>
      <c r="D41" s="9">
        <v>10.66</v>
      </c>
      <c r="E41" s="1">
        <f>$C41*$D41</f>
        <v>7525.96</v>
      </c>
      <c r="F41" s="1"/>
      <c r="G41" s="1">
        <f>E41*0.1</f>
        <v>752.596</v>
      </c>
      <c r="H41" s="1"/>
      <c r="I41" s="1">
        <f>E41*0.2</f>
        <v>1505.192</v>
      </c>
      <c r="J41" s="1"/>
      <c r="K41" s="1">
        <f>E41*0.3</f>
        <v>2257.788</v>
      </c>
      <c r="N41" s="2" t="b">
        <v>0</v>
      </c>
      <c r="O41" s="2" t="b">
        <v>0</v>
      </c>
      <c r="P41" s="2" t="b">
        <v>0</v>
      </c>
    </row>
    <row r="42" spans="1:16" ht="19" customHeight="1">
      <c r="A42" s="1"/>
      <c r="B42" s="8" t="s">
        <v>8</v>
      </c>
      <c r="C42" s="1">
        <v>773</v>
      </c>
      <c r="D42" s="9">
        <v>10.66</v>
      </c>
      <c r="E42" s="1">
        <f>$C42*$D42</f>
        <v>8240.18</v>
      </c>
      <c r="F42" s="1"/>
      <c r="G42" s="1">
        <f>E42*0.1</f>
        <v>824.01800000000003</v>
      </c>
      <c r="H42" s="1"/>
      <c r="I42" s="1">
        <f>E42*0.2</f>
        <v>1648.0360000000001</v>
      </c>
      <c r="J42" s="1"/>
      <c r="K42" s="1">
        <f>E42*0.3</f>
        <v>2472.0540000000001</v>
      </c>
      <c r="N42" s="2" t="b">
        <v>0</v>
      </c>
      <c r="O42" s="2" t="b">
        <v>0</v>
      </c>
      <c r="P42" s="2" t="b">
        <v>0</v>
      </c>
    </row>
    <row r="43" spans="1:16" ht="19" customHeight="1">
      <c r="A43" s="1"/>
      <c r="B43" s="8" t="s">
        <v>9</v>
      </c>
      <c r="C43" s="1">
        <v>839</v>
      </c>
      <c r="D43" s="9">
        <v>10.66</v>
      </c>
      <c r="E43" s="1">
        <f>$C43*$D43</f>
        <v>8943.74</v>
      </c>
      <c r="F43" s="1"/>
      <c r="G43" s="1">
        <f>E43*0.1</f>
        <v>894.37400000000002</v>
      </c>
      <c r="H43" s="1"/>
      <c r="I43" s="1">
        <f>E43*0.2</f>
        <v>1788.748</v>
      </c>
      <c r="J43" s="1"/>
      <c r="K43" s="1">
        <f>E43*0.3</f>
        <v>2683.1219999999998</v>
      </c>
      <c r="M43" s="10">
        <f>((SUMIF(N39:N43,TRUE,G39:G43)+SUMIF(O39:O43,TRUE,I39:I43)+SUMIF(P39:P43,TRUE,K39:K43))*M39)</f>
        <v>0</v>
      </c>
      <c r="N43" s="2" t="b">
        <v>0</v>
      </c>
      <c r="O43" s="2" t="b">
        <v>0</v>
      </c>
      <c r="P43" s="2" t="b">
        <v>0</v>
      </c>
    </row>
    <row r="44" spans="1:16" ht="19" customHeight="1" thickBot="1"/>
    <row r="45" spans="1:16" ht="14" customHeight="1" thickTop="1" thickBot="1">
      <c r="E45" s="23"/>
      <c r="F45" s="22" t="s">
        <v>57</v>
      </c>
      <c r="G45" s="23"/>
      <c r="H45" s="22" t="s">
        <v>57</v>
      </c>
      <c r="I45" s="23"/>
      <c r="J45" s="22" t="s">
        <v>57</v>
      </c>
      <c r="M45" s="25" t="s">
        <v>59</v>
      </c>
    </row>
    <row r="46" spans="1:16" ht="14" customHeight="1" thickTop="1">
      <c r="A46" s="5"/>
      <c r="B46" s="6" t="s">
        <v>49</v>
      </c>
      <c r="C46" s="5" t="s">
        <v>40</v>
      </c>
      <c r="D46" s="7" t="s">
        <v>50</v>
      </c>
      <c r="E46" s="5" t="s">
        <v>42</v>
      </c>
      <c r="F46" s="5"/>
      <c r="G46" s="5" t="s">
        <v>43</v>
      </c>
      <c r="H46" s="5"/>
      <c r="I46" s="5" t="s">
        <v>51</v>
      </c>
      <c r="J46" s="5"/>
      <c r="K46" s="5" t="s">
        <v>52</v>
      </c>
      <c r="M46" s="26">
        <v>30</v>
      </c>
    </row>
    <row r="47" spans="1:16" ht="19" customHeight="1">
      <c r="A47" s="1"/>
      <c r="B47" s="8" t="s">
        <v>10</v>
      </c>
      <c r="C47" s="1">
        <v>30</v>
      </c>
      <c r="D47" s="9">
        <v>10.66</v>
      </c>
      <c r="E47" s="1">
        <f>$C47*$D47</f>
        <v>319.8</v>
      </c>
      <c r="F47" s="1"/>
      <c r="G47" s="1">
        <f>E47*0.1</f>
        <v>31.980000000000004</v>
      </c>
      <c r="H47" s="1"/>
      <c r="I47" s="1">
        <f>E47*0.2</f>
        <v>63.960000000000008</v>
      </c>
      <c r="J47" s="1"/>
      <c r="K47" s="1">
        <f>E47*0.3</f>
        <v>95.94</v>
      </c>
      <c r="M47" s="10">
        <f>(IF(N47,G47)+IF(O47,I47)+IF(P47,K47))*M46</f>
        <v>0</v>
      </c>
      <c r="N47" s="2" t="b">
        <v>0</v>
      </c>
      <c r="O47" s="2" t="b">
        <v>0</v>
      </c>
      <c r="P47" s="2" t="b">
        <v>0</v>
      </c>
    </row>
    <row r="48" spans="1:16" ht="14" customHeight="1">
      <c r="A48" s="53" t="s">
        <v>56</v>
      </c>
      <c r="B48" s="53"/>
      <c r="C48" s="53"/>
      <c r="D48" s="53"/>
      <c r="E48" s="53"/>
      <c r="F48" s="53"/>
      <c r="G48" s="53"/>
      <c r="H48" s="53"/>
      <c r="I48" s="53"/>
      <c r="J48" s="53"/>
      <c r="K48" s="53"/>
    </row>
    <row r="49" spans="1:16" ht="14" customHeight="1">
      <c r="A49" s="54" t="s">
        <v>53</v>
      </c>
      <c r="B49" s="54"/>
      <c r="C49" s="54"/>
      <c r="D49" s="54"/>
      <c r="E49" s="54"/>
      <c r="F49" s="54"/>
      <c r="G49" s="54"/>
      <c r="H49" s="54"/>
      <c r="I49" s="54"/>
      <c r="J49" s="54"/>
      <c r="K49" s="54"/>
    </row>
    <row r="50" spans="1:16" ht="14" customHeight="1">
      <c r="A50" s="5"/>
      <c r="B50" s="6" t="s">
        <v>49</v>
      </c>
      <c r="C50" s="5" t="s">
        <v>40</v>
      </c>
      <c r="D50" s="7" t="s">
        <v>50</v>
      </c>
      <c r="E50" s="5" t="s">
        <v>42</v>
      </c>
      <c r="F50" s="5"/>
      <c r="G50" s="5" t="s">
        <v>43</v>
      </c>
      <c r="H50" s="5"/>
      <c r="I50" s="5" t="s">
        <v>51</v>
      </c>
      <c r="J50" s="5"/>
      <c r="K50" s="5" t="s">
        <v>52</v>
      </c>
    </row>
    <row r="51" spans="1:16" ht="19" customHeight="1">
      <c r="A51" s="1"/>
      <c r="B51" s="8" t="s">
        <v>62</v>
      </c>
      <c r="C51" s="1">
        <v>890</v>
      </c>
      <c r="D51" s="9">
        <v>10.66</v>
      </c>
      <c r="E51" s="1">
        <f>$C51*$D51</f>
        <v>9487.4</v>
      </c>
      <c r="F51" s="1"/>
      <c r="G51" s="1">
        <f>E51*0.1</f>
        <v>948.74</v>
      </c>
      <c r="H51" s="1"/>
      <c r="I51" s="1">
        <f>E51*0.2</f>
        <v>1897.48</v>
      </c>
      <c r="J51" s="1"/>
      <c r="K51" s="1">
        <f>E51*0.3</f>
        <v>2846.22</v>
      </c>
      <c r="M51" s="10">
        <f>(SUMIF(N51:N51,TRUE,G51:G51)+SUMIF(O51:O51,TRUE,I51:I51)+SUMIF(P51:P51,TRUE,K51:K51))</f>
        <v>0</v>
      </c>
      <c r="N51" s="2" t="b">
        <v>0</v>
      </c>
      <c r="O51" s="2" t="b">
        <v>0</v>
      </c>
      <c r="P51" s="2" t="b">
        <v>0</v>
      </c>
    </row>
    <row r="52" spans="1:16" ht="14" customHeight="1">
      <c r="A52" s="55" t="s">
        <v>11</v>
      </c>
      <c r="B52" s="55"/>
      <c r="C52" s="55"/>
      <c r="D52" s="55"/>
      <c r="E52" s="55"/>
      <c r="F52" s="55"/>
      <c r="G52" s="55"/>
      <c r="H52" s="55"/>
      <c r="I52" s="55"/>
      <c r="J52" s="55"/>
      <c r="K52" s="55"/>
    </row>
    <row r="53" spans="1:16" ht="14" customHeight="1">
      <c r="A53" s="5"/>
      <c r="B53" s="6" t="s">
        <v>49</v>
      </c>
      <c r="C53" s="5" t="s">
        <v>40</v>
      </c>
      <c r="D53" s="7" t="s">
        <v>50</v>
      </c>
      <c r="E53" s="5" t="s">
        <v>42</v>
      </c>
      <c r="F53" s="5"/>
      <c r="G53" s="5" t="s">
        <v>43</v>
      </c>
      <c r="H53" s="5"/>
      <c r="I53" s="5" t="s">
        <v>51</v>
      </c>
      <c r="J53" s="5"/>
      <c r="K53" s="5" t="s">
        <v>52</v>
      </c>
    </row>
    <row r="54" spans="1:16" ht="19" customHeight="1">
      <c r="A54" s="13"/>
      <c r="B54" s="30" t="s">
        <v>12</v>
      </c>
      <c r="C54" s="1">
        <v>800</v>
      </c>
      <c r="D54" s="9">
        <v>10.66</v>
      </c>
      <c r="E54" s="1">
        <f>$C54*$D54</f>
        <v>8528</v>
      </c>
      <c r="F54" s="1"/>
      <c r="G54" s="1">
        <f>E54*0.1</f>
        <v>852.80000000000007</v>
      </c>
      <c r="H54" s="1"/>
      <c r="I54" s="1">
        <f>E54*0.2</f>
        <v>1705.6000000000001</v>
      </c>
      <c r="J54" s="1"/>
      <c r="K54" s="1">
        <f>E54*0.3</f>
        <v>2558.4</v>
      </c>
      <c r="M54" s="28">
        <f>(IF(N54,G54)+IF(O54,I54)+IF(P54,K54))</f>
        <v>0</v>
      </c>
      <c r="N54" s="2" t="b">
        <v>0</v>
      </c>
      <c r="O54" s="2" t="b">
        <v>0</v>
      </c>
      <c r="P54" s="2" t="b">
        <v>0</v>
      </c>
    </row>
    <row r="55" spans="1:16" ht="14" customHeight="1">
      <c r="A55" s="45"/>
      <c r="B55" s="45"/>
      <c r="C55" s="45"/>
      <c r="D55" s="45"/>
      <c r="E55" s="45"/>
      <c r="F55" s="45"/>
      <c r="G55" s="45"/>
      <c r="H55" s="45"/>
      <c r="I55" s="45"/>
      <c r="J55" s="45"/>
      <c r="K55" s="45"/>
    </row>
    <row r="56" spans="1:16" ht="14" customHeight="1">
      <c r="A56" s="5"/>
      <c r="B56" s="6" t="s">
        <v>49</v>
      </c>
      <c r="C56" s="5" t="s">
        <v>40</v>
      </c>
      <c r="D56" s="7" t="s">
        <v>50</v>
      </c>
      <c r="E56" s="5" t="s">
        <v>42</v>
      </c>
      <c r="F56" s="5"/>
      <c r="G56" s="5" t="s">
        <v>43</v>
      </c>
      <c r="H56" s="5"/>
      <c r="I56" s="5" t="s">
        <v>51</v>
      </c>
      <c r="J56" s="5"/>
      <c r="K56" s="5" t="s">
        <v>52</v>
      </c>
      <c r="M56" s="25" t="s">
        <v>60</v>
      </c>
    </row>
    <row r="57" spans="1:16" ht="19" customHeight="1">
      <c r="A57" s="1"/>
      <c r="B57" s="29" t="s">
        <v>68</v>
      </c>
      <c r="C57" s="1">
        <v>150</v>
      </c>
      <c r="D57" s="9">
        <v>10.66</v>
      </c>
      <c r="E57" s="1">
        <f>$C57*$D57</f>
        <v>1599</v>
      </c>
      <c r="F57" s="1"/>
      <c r="G57" s="1">
        <f>E57*0.1</f>
        <v>159.9</v>
      </c>
      <c r="H57" s="1"/>
      <c r="I57" s="1">
        <f>E57*0.2</f>
        <v>319.8</v>
      </c>
      <c r="J57" s="1"/>
      <c r="K57" s="1">
        <f>E57*0.3</f>
        <v>479.7</v>
      </c>
      <c r="M57" s="32">
        <v>2</v>
      </c>
      <c r="N57" s="2" t="b">
        <v>0</v>
      </c>
      <c r="O57" s="2" t="b">
        <v>0</v>
      </c>
      <c r="P57" s="2" t="b">
        <v>0</v>
      </c>
    </row>
    <row r="58" spans="1:16" ht="21" customHeight="1">
      <c r="A58" s="1"/>
      <c r="B58" s="8" t="s">
        <v>69</v>
      </c>
      <c r="C58" s="1">
        <v>160</v>
      </c>
      <c r="D58" s="9">
        <v>10.66</v>
      </c>
      <c r="E58" s="1">
        <f>$C58*$D58</f>
        <v>1705.6</v>
      </c>
      <c r="F58" s="1"/>
      <c r="G58" s="1">
        <f>E58*0.1</f>
        <v>170.56</v>
      </c>
      <c r="H58" s="1"/>
      <c r="I58" s="1">
        <f>E58*0.2</f>
        <v>341.12</v>
      </c>
      <c r="J58" s="1"/>
      <c r="K58" s="1">
        <f>E58*0.3</f>
        <v>511.67999999999995</v>
      </c>
      <c r="M58" s="28">
        <f>(SUMIF(N57:N58,TRUE,G57:G58)+SUMIF(O57:O58,TRUE,I57:I58)+SUMIF(P57:P58,TRUE,K57:K58))*M57</f>
        <v>0</v>
      </c>
      <c r="N58" s="2" t="b">
        <v>0</v>
      </c>
      <c r="O58" s="2" t="b">
        <v>0</v>
      </c>
      <c r="P58" s="2" t="b">
        <v>0</v>
      </c>
    </row>
    <row r="59" spans="1:16" ht="14" customHeight="1">
      <c r="A59" s="55"/>
      <c r="B59" s="55"/>
      <c r="C59" s="55"/>
      <c r="D59" s="55"/>
      <c r="E59" s="55"/>
      <c r="F59" s="55"/>
      <c r="G59" s="55"/>
      <c r="H59" s="55"/>
      <c r="I59" s="55"/>
      <c r="J59" s="55"/>
      <c r="K59" s="55"/>
    </row>
    <row r="60" spans="1:16" ht="19" customHeight="1">
      <c r="A60" s="5"/>
      <c r="B60" s="6" t="s">
        <v>49</v>
      </c>
      <c r="C60" s="5" t="s">
        <v>40</v>
      </c>
      <c r="D60" s="7" t="s">
        <v>50</v>
      </c>
      <c r="E60" s="5" t="s">
        <v>42</v>
      </c>
      <c r="F60" s="5"/>
      <c r="G60" s="5" t="s">
        <v>43</v>
      </c>
      <c r="H60" s="5"/>
      <c r="I60" s="5" t="s">
        <v>51</v>
      </c>
      <c r="J60" s="5"/>
      <c r="K60" s="5" t="s">
        <v>52</v>
      </c>
    </row>
    <row r="61" spans="1:16" ht="19" customHeight="1">
      <c r="A61" s="1"/>
      <c r="B61" s="31" t="s">
        <v>13</v>
      </c>
      <c r="C61" s="1">
        <v>600</v>
      </c>
      <c r="D61" s="9">
        <v>10.66</v>
      </c>
      <c r="E61" s="1">
        <f>$C61*$D61</f>
        <v>6396</v>
      </c>
      <c r="F61" s="1"/>
      <c r="G61" s="1">
        <f>E61*0.1</f>
        <v>639.6</v>
      </c>
      <c r="H61" s="1"/>
      <c r="I61" s="1">
        <f>E61*0.2</f>
        <v>1279.2</v>
      </c>
      <c r="J61" s="1"/>
      <c r="K61" s="1">
        <f>E61*0.3</f>
        <v>1918.8</v>
      </c>
      <c r="M61" s="28">
        <f>(IF(N61,G61)+IF(O61,I61)+IF(P61,K61))</f>
        <v>0</v>
      </c>
      <c r="N61" s="2" t="b">
        <v>0</v>
      </c>
      <c r="O61" s="2" t="b">
        <v>0</v>
      </c>
      <c r="P61" s="2" t="b">
        <v>0</v>
      </c>
    </row>
    <row r="62" spans="1:16" ht="14" customHeight="1">
      <c r="B62" s="58" t="s">
        <v>14</v>
      </c>
      <c r="C62" s="58"/>
      <c r="D62" s="58"/>
      <c r="E62" s="58"/>
      <c r="F62" s="58"/>
      <c r="G62" s="58"/>
      <c r="H62" s="58"/>
      <c r="I62" s="58"/>
      <c r="J62" s="58"/>
      <c r="K62" s="58"/>
    </row>
    <row r="63" spans="1:16" ht="14" customHeight="1">
      <c r="A63" s="5"/>
      <c r="B63" s="6" t="s">
        <v>49</v>
      </c>
      <c r="C63" s="5" t="s">
        <v>40</v>
      </c>
      <c r="D63" s="7" t="s">
        <v>50</v>
      </c>
      <c r="E63" s="5" t="s">
        <v>42</v>
      </c>
      <c r="F63" s="5"/>
      <c r="G63" s="5" t="s">
        <v>43</v>
      </c>
      <c r="H63" s="5"/>
      <c r="I63" s="5" t="s">
        <v>51</v>
      </c>
      <c r="J63" s="5"/>
      <c r="K63" s="5" t="s">
        <v>52</v>
      </c>
    </row>
    <row r="64" spans="1:16" ht="19" customHeight="1">
      <c r="A64" s="1"/>
      <c r="B64" s="8" t="s">
        <v>15</v>
      </c>
      <c r="C64" s="1">
        <v>500</v>
      </c>
      <c r="D64" s="9">
        <v>10.66</v>
      </c>
      <c r="E64" s="1">
        <f>$C64*$D64</f>
        <v>5330</v>
      </c>
      <c r="F64" s="1"/>
      <c r="G64" s="1">
        <f>E64*0.1</f>
        <v>533</v>
      </c>
      <c r="H64" s="1"/>
      <c r="I64" s="1">
        <f>E64*0.2</f>
        <v>1066</v>
      </c>
      <c r="J64" s="1"/>
      <c r="K64" s="1">
        <f>E64*0.3</f>
        <v>1599</v>
      </c>
      <c r="N64" s="2" t="b">
        <v>0</v>
      </c>
      <c r="O64" s="2" t="b">
        <v>0</v>
      </c>
      <c r="P64" s="2" t="b">
        <v>0</v>
      </c>
    </row>
    <row r="65" spans="1:16" ht="19" customHeight="1">
      <c r="A65" s="1"/>
      <c r="B65" s="8" t="s">
        <v>16</v>
      </c>
      <c r="C65" s="1">
        <v>250</v>
      </c>
      <c r="D65" s="9">
        <v>10.66</v>
      </c>
      <c r="E65" s="11">
        <f>$C65*$D65</f>
        <v>2665</v>
      </c>
      <c r="F65" s="1"/>
      <c r="G65" s="11">
        <f>E65*0.1</f>
        <v>266.5</v>
      </c>
      <c r="H65" s="1"/>
      <c r="I65" s="11">
        <f>E65*0.2</f>
        <v>533</v>
      </c>
      <c r="J65" s="1"/>
      <c r="K65" s="1">
        <f>E65*0.3</f>
        <v>799.5</v>
      </c>
      <c r="M65" s="28">
        <f>(SUMIF(N64:N65,TRUE,G64:G65)+SUMIF(O64:O65,TRUE,I64:I65)+SUMIF(P64:P65,TRUE,K64:K65))</f>
        <v>0</v>
      </c>
      <c r="N65" s="2" t="b">
        <v>0</v>
      </c>
      <c r="O65" s="2" t="b">
        <v>0</v>
      </c>
      <c r="P65" s="2" t="b">
        <v>0</v>
      </c>
    </row>
    <row r="66" spans="1:16" ht="19" customHeight="1">
      <c r="A66" s="55" t="s">
        <v>17</v>
      </c>
      <c r="B66" s="57"/>
      <c r="C66" s="57"/>
      <c r="D66" s="57"/>
      <c r="E66" s="57"/>
      <c r="F66" s="57"/>
      <c r="G66" s="57"/>
      <c r="H66" s="57"/>
      <c r="I66" s="57"/>
      <c r="J66" s="57"/>
      <c r="K66" s="57"/>
    </row>
    <row r="67" spans="1:16" ht="19" hidden="1" customHeight="1">
      <c r="A67" s="5"/>
      <c r="B67" s="6" t="s">
        <v>49</v>
      </c>
      <c r="C67" s="5" t="s">
        <v>40</v>
      </c>
      <c r="D67" s="7" t="s">
        <v>50</v>
      </c>
      <c r="E67" s="5" t="s">
        <v>42</v>
      </c>
      <c r="F67" s="5"/>
      <c r="G67" s="5" t="s">
        <v>43</v>
      </c>
      <c r="H67" s="5"/>
      <c r="I67" s="5" t="s">
        <v>51</v>
      </c>
      <c r="J67" s="5"/>
      <c r="K67" s="5" t="s">
        <v>52</v>
      </c>
    </row>
    <row r="68" spans="1:16" ht="23" hidden="1" customHeight="1">
      <c r="A68" s="1"/>
      <c r="B68" s="8" t="s">
        <v>70</v>
      </c>
      <c r="C68" s="1">
        <v>3</v>
      </c>
      <c r="D68" s="9">
        <v>10.66</v>
      </c>
      <c r="E68" s="1">
        <f>$C68*$D68</f>
        <v>31.98</v>
      </c>
      <c r="F68" s="1"/>
      <c r="G68" s="1">
        <f>E68*0.1</f>
        <v>3.1980000000000004</v>
      </c>
      <c r="H68" s="1"/>
      <c r="I68" s="1">
        <f>E68*0.2</f>
        <v>6.3960000000000008</v>
      </c>
      <c r="J68" s="1"/>
      <c r="K68" s="1">
        <f>E68*0.3</f>
        <v>9.5939999999999994</v>
      </c>
      <c r="N68" s="2" t="b">
        <v>0</v>
      </c>
      <c r="O68" s="2" t="b">
        <v>0</v>
      </c>
      <c r="P68" s="2" t="b">
        <v>1</v>
      </c>
    </row>
    <row r="69" spans="1:16" ht="18" hidden="1" customHeight="1">
      <c r="A69" s="1"/>
      <c r="B69" s="8" t="s">
        <v>71</v>
      </c>
      <c r="C69" s="1">
        <v>13</v>
      </c>
      <c r="D69" s="9">
        <v>10.66</v>
      </c>
      <c r="E69" s="11">
        <f>$C69*$D69</f>
        <v>138.58000000000001</v>
      </c>
      <c r="F69" s="1"/>
      <c r="G69" s="11">
        <f>E69*0.1</f>
        <v>13.858000000000002</v>
      </c>
      <c r="H69" s="1"/>
      <c r="I69" s="11">
        <f>E69*0.2</f>
        <v>27.716000000000005</v>
      </c>
      <c r="J69" s="1"/>
      <c r="K69" s="1">
        <f>E69*0.3</f>
        <v>41.574000000000005</v>
      </c>
      <c r="M69" s="28"/>
      <c r="N69" s="2" t="b">
        <v>0</v>
      </c>
      <c r="O69" s="2" t="b">
        <v>0</v>
      </c>
      <c r="P69" s="2" t="b">
        <v>0</v>
      </c>
    </row>
    <row r="70" spans="1:16" ht="23" hidden="1" customHeight="1">
      <c r="A70" s="5"/>
      <c r="B70" s="6" t="s">
        <v>49</v>
      </c>
      <c r="C70" s="5" t="s">
        <v>40</v>
      </c>
      <c r="D70" s="7" t="s">
        <v>50</v>
      </c>
      <c r="E70" s="5" t="s">
        <v>42</v>
      </c>
      <c r="F70" s="5"/>
      <c r="G70" s="5" t="s">
        <v>43</v>
      </c>
      <c r="H70" s="5"/>
      <c r="I70" s="5" t="s">
        <v>51</v>
      </c>
      <c r="J70" s="5"/>
      <c r="K70" s="5" t="s">
        <v>52</v>
      </c>
    </row>
    <row r="71" spans="1:16" ht="19" hidden="1" customHeight="1">
      <c r="A71" s="1"/>
      <c r="B71" s="8" t="s">
        <v>72</v>
      </c>
      <c r="C71" s="1">
        <v>10</v>
      </c>
      <c r="D71" s="9">
        <v>10.66</v>
      </c>
      <c r="E71" s="1">
        <f>$C71*$D71</f>
        <v>106.6</v>
      </c>
      <c r="F71" s="1"/>
      <c r="G71" s="1">
        <f>E71*0.1</f>
        <v>10.66</v>
      </c>
      <c r="H71" s="1"/>
      <c r="I71" s="1">
        <f>E71*0.2</f>
        <v>21.32</v>
      </c>
      <c r="J71" s="1"/>
      <c r="K71" s="1">
        <f>E71*0.3</f>
        <v>31.979999999999997</v>
      </c>
      <c r="N71" s="2" t="b">
        <v>0</v>
      </c>
      <c r="O71" s="2" t="b">
        <v>0</v>
      </c>
      <c r="P71" s="2" t="b">
        <v>0</v>
      </c>
    </row>
    <row r="72" spans="1:16" ht="21" hidden="1" customHeight="1">
      <c r="A72" s="1"/>
      <c r="B72" s="8" t="s">
        <v>73</v>
      </c>
      <c r="C72" s="1">
        <v>15</v>
      </c>
      <c r="D72" s="9">
        <v>10.66</v>
      </c>
      <c r="E72" s="11">
        <f>$C72*$D72</f>
        <v>159.9</v>
      </c>
      <c r="F72" s="1"/>
      <c r="G72" s="11">
        <f>E72*0.1</f>
        <v>15.990000000000002</v>
      </c>
      <c r="H72" s="1"/>
      <c r="I72" s="11">
        <f>E72*0.2</f>
        <v>31.980000000000004</v>
      </c>
      <c r="J72" s="1"/>
      <c r="K72" s="1">
        <f>E72*0.3</f>
        <v>47.97</v>
      </c>
      <c r="M72" s="1"/>
      <c r="N72" s="2" t="b">
        <v>0</v>
      </c>
      <c r="O72" s="2" t="b">
        <v>0</v>
      </c>
      <c r="P72" s="2" t="b">
        <v>0</v>
      </c>
    </row>
    <row r="73" spans="1:16" ht="23" hidden="1" customHeight="1">
      <c r="A73" s="1"/>
      <c r="B73" s="8" t="s">
        <v>74</v>
      </c>
      <c r="C73" s="1">
        <v>20</v>
      </c>
      <c r="D73" s="9">
        <v>10.66</v>
      </c>
      <c r="E73" s="1">
        <f>$C73*$D73</f>
        <v>213.2</v>
      </c>
      <c r="F73" s="1"/>
      <c r="G73" s="1">
        <f>E73*0.1</f>
        <v>21.32</v>
      </c>
      <c r="H73" s="1"/>
      <c r="I73" s="1">
        <f>E73*0.2</f>
        <v>42.64</v>
      </c>
      <c r="J73" s="1"/>
      <c r="K73" s="1">
        <f>E73*0.3</f>
        <v>63.959999999999994</v>
      </c>
      <c r="M73" s="28"/>
      <c r="N73" s="2" t="b">
        <v>0</v>
      </c>
      <c r="O73" s="2" t="b">
        <v>0</v>
      </c>
      <c r="P73" s="2" t="b">
        <v>0</v>
      </c>
    </row>
    <row r="74" spans="1:16" ht="14" customHeight="1">
      <c r="A74" s="5"/>
      <c r="B74" s="6" t="s">
        <v>49</v>
      </c>
      <c r="C74" s="5" t="s">
        <v>40</v>
      </c>
      <c r="D74" s="7" t="s">
        <v>50</v>
      </c>
      <c r="E74" s="5" t="s">
        <v>42</v>
      </c>
      <c r="F74" s="5"/>
      <c r="G74" s="5" t="s">
        <v>43</v>
      </c>
      <c r="H74" s="5"/>
      <c r="I74" s="5" t="s">
        <v>51</v>
      </c>
      <c r="J74" s="5"/>
      <c r="K74" s="5" t="s">
        <v>52</v>
      </c>
    </row>
    <row r="75" spans="1:16" ht="19" customHeight="1">
      <c r="A75" s="1"/>
      <c r="B75" s="8" t="s">
        <v>83</v>
      </c>
      <c r="C75" s="1">
        <v>250</v>
      </c>
      <c r="D75" s="9">
        <v>10.66</v>
      </c>
      <c r="E75" s="1">
        <f>$C75*$D75</f>
        <v>2665</v>
      </c>
      <c r="F75" s="1"/>
      <c r="G75" s="1">
        <f>E75*0.1</f>
        <v>266.5</v>
      </c>
      <c r="H75" s="1"/>
      <c r="I75" s="1">
        <f>E75*0.2</f>
        <v>533</v>
      </c>
      <c r="J75" s="1"/>
      <c r="K75" s="1">
        <f>E75*0.3</f>
        <v>799.5</v>
      </c>
      <c r="N75" s="2" t="b">
        <v>0</v>
      </c>
      <c r="O75" s="2" t="b">
        <v>0</v>
      </c>
      <c r="P75" s="2" t="b">
        <v>0</v>
      </c>
    </row>
    <row r="76" spans="1:16" ht="19" customHeight="1">
      <c r="A76" s="1"/>
      <c r="B76" s="8" t="s">
        <v>84</v>
      </c>
      <c r="C76" s="1">
        <v>250</v>
      </c>
      <c r="D76" s="9">
        <v>10.66</v>
      </c>
      <c r="E76" s="11">
        <f>$C76*$D76</f>
        <v>2665</v>
      </c>
      <c r="F76" s="1"/>
      <c r="G76" s="11">
        <f>E76*0.1</f>
        <v>266.5</v>
      </c>
      <c r="H76" s="1"/>
      <c r="I76" s="11">
        <f>E76*0.2</f>
        <v>533</v>
      </c>
      <c r="J76" s="1"/>
      <c r="K76" s="1">
        <f>E76*0.3</f>
        <v>799.5</v>
      </c>
      <c r="M76" s="28">
        <f>(SUMIF(N75:N76,TRUE,G75:G76)+SUMIF(O75:O76,TRUE,I75:I76)+SUMIF(P75:P76,TRUE,K75:K76))</f>
        <v>0</v>
      </c>
      <c r="N76" s="2" t="b">
        <v>0</v>
      </c>
      <c r="O76" s="2" t="b">
        <v>0</v>
      </c>
      <c r="P76" s="2" t="b">
        <v>0</v>
      </c>
    </row>
    <row r="77" spans="1:16" ht="15" customHeight="1">
      <c r="A77" s="5"/>
      <c r="B77" s="6" t="s">
        <v>49</v>
      </c>
      <c r="C77" s="5" t="s">
        <v>40</v>
      </c>
      <c r="D77" s="7" t="s">
        <v>50</v>
      </c>
      <c r="E77" s="21" t="s">
        <v>42</v>
      </c>
      <c r="F77" s="21"/>
      <c r="G77" s="21" t="s">
        <v>43</v>
      </c>
      <c r="H77" s="21"/>
      <c r="I77" s="21" t="s">
        <v>51</v>
      </c>
      <c r="J77" s="21"/>
      <c r="K77" s="5" t="s">
        <v>52</v>
      </c>
    </row>
    <row r="78" spans="1:16" ht="19" customHeight="1">
      <c r="A78" s="1"/>
      <c r="B78" s="8" t="s">
        <v>76</v>
      </c>
      <c r="C78" s="1">
        <v>640</v>
      </c>
      <c r="D78" s="9">
        <v>10.66</v>
      </c>
      <c r="E78" s="1">
        <f>$C78*$D78</f>
        <v>6822.4</v>
      </c>
      <c r="F78" s="1"/>
      <c r="G78" s="1">
        <f>E78*0.1</f>
        <v>682.24</v>
      </c>
      <c r="H78" s="1"/>
      <c r="I78" s="1">
        <f>E78*0.2</f>
        <v>1364.48</v>
      </c>
      <c r="J78" s="1"/>
      <c r="K78" s="1">
        <f>E78*0.3</f>
        <v>2046.7199999999998</v>
      </c>
      <c r="M78" s="28">
        <f>(SUMIF(N78,TRUE,G78)+SUMIF(O78,TRUE,I78)+SUMIF(P78,TRUE,K78))</f>
        <v>0</v>
      </c>
      <c r="N78" s="2" t="b">
        <v>0</v>
      </c>
      <c r="O78" s="2" t="b">
        <v>0</v>
      </c>
      <c r="P78" s="2" t="b">
        <v>0</v>
      </c>
    </row>
    <row r="79" spans="1:16" ht="14" customHeight="1">
      <c r="A79" s="53" t="s">
        <v>58</v>
      </c>
      <c r="B79" s="53"/>
      <c r="C79" s="53"/>
      <c r="D79" s="53"/>
      <c r="E79" s="53"/>
      <c r="F79" s="53"/>
      <c r="G79" s="53"/>
      <c r="H79" s="53"/>
      <c r="I79" s="53"/>
      <c r="J79" s="53"/>
      <c r="K79" s="53"/>
    </row>
    <row r="80" spans="1:16" ht="10" customHeight="1">
      <c r="A80" s="14"/>
      <c r="B80" s="14"/>
      <c r="C80" s="14"/>
      <c r="D80" s="14"/>
      <c r="E80" s="14"/>
      <c r="F80" s="14"/>
      <c r="G80" s="14"/>
      <c r="H80" s="14"/>
      <c r="I80" s="14"/>
      <c r="J80" s="14"/>
      <c r="K80" s="14"/>
    </row>
    <row r="81" spans="1:16" ht="14" customHeight="1">
      <c r="A81" s="14"/>
      <c r="B81" s="14"/>
      <c r="C81" s="14"/>
      <c r="D81" s="14"/>
      <c r="E81" s="14"/>
      <c r="F81" s="14"/>
      <c r="G81" s="14"/>
      <c r="H81" s="14"/>
      <c r="I81" s="14"/>
      <c r="J81" s="14"/>
      <c r="K81" s="14"/>
    </row>
    <row r="82" spans="1:16" ht="19" customHeight="1">
      <c r="A82" s="5"/>
      <c r="B82" s="6" t="s">
        <v>49</v>
      </c>
      <c r="C82" s="5" t="s">
        <v>40</v>
      </c>
      <c r="D82" s="7" t="s">
        <v>50</v>
      </c>
      <c r="E82" s="5" t="s">
        <v>42</v>
      </c>
      <c r="F82" s="5"/>
      <c r="G82" s="5" t="s">
        <v>43</v>
      </c>
      <c r="H82" s="5"/>
      <c r="I82" s="5" t="s">
        <v>51</v>
      </c>
      <c r="J82" s="5"/>
      <c r="K82" s="5" t="s">
        <v>52</v>
      </c>
    </row>
    <row r="83" spans="1:16" ht="21" customHeight="1">
      <c r="A83" s="1"/>
      <c r="B83" s="8" t="s">
        <v>75</v>
      </c>
      <c r="C83" s="1">
        <v>40</v>
      </c>
      <c r="D83" s="9">
        <v>10.66</v>
      </c>
      <c r="E83" s="1">
        <f>$C83*$D83</f>
        <v>426.4</v>
      </c>
      <c r="F83" s="1"/>
      <c r="G83" s="1">
        <f>E83*0.1</f>
        <v>42.64</v>
      </c>
      <c r="H83" s="1"/>
      <c r="I83" s="1">
        <f>E83*0.2</f>
        <v>85.28</v>
      </c>
      <c r="J83" s="1"/>
      <c r="K83" s="1">
        <f>E83*0.3</f>
        <v>127.91999999999999</v>
      </c>
      <c r="M83" s="28">
        <f>(IF(N83,G83)+IF(O83,I83)+IF(P83,K83))</f>
        <v>0</v>
      </c>
      <c r="N83" s="2" t="b">
        <v>0</v>
      </c>
      <c r="O83" s="2" t="b">
        <v>0</v>
      </c>
      <c r="P83" s="2" t="b">
        <v>0</v>
      </c>
    </row>
    <row r="84" spans="1:16" ht="14" customHeight="1">
      <c r="A84" s="5"/>
      <c r="B84" s="6" t="s">
        <v>49</v>
      </c>
      <c r="C84" s="5" t="s">
        <v>40</v>
      </c>
      <c r="D84" s="7" t="s">
        <v>50</v>
      </c>
      <c r="E84" s="5" t="s">
        <v>42</v>
      </c>
      <c r="F84" s="5"/>
      <c r="G84" s="5" t="s">
        <v>43</v>
      </c>
      <c r="H84" s="5"/>
      <c r="I84" s="5" t="s">
        <v>51</v>
      </c>
      <c r="J84" s="5"/>
      <c r="K84" s="5" t="s">
        <v>52</v>
      </c>
      <c r="M84" s="16"/>
    </row>
    <row r="85" spans="1:16" ht="26" customHeight="1" thickBot="1">
      <c r="A85" s="1"/>
      <c r="B85" s="8" t="s">
        <v>18</v>
      </c>
      <c r="C85" s="1">
        <v>2500</v>
      </c>
      <c r="D85" s="9">
        <v>10.66</v>
      </c>
      <c r="E85" s="1">
        <f>$C85*$D85</f>
        <v>26650</v>
      </c>
      <c r="F85" s="1"/>
      <c r="G85" s="1">
        <f>E85*0.1</f>
        <v>2665</v>
      </c>
      <c r="H85" s="1"/>
      <c r="I85" s="1">
        <f>E85*0.2</f>
        <v>5330</v>
      </c>
      <c r="J85" s="1"/>
      <c r="K85" s="1">
        <f>E85*0.3</f>
        <v>7995</v>
      </c>
      <c r="M85" s="28">
        <f>(IF(N85,G85)+IF(O85,I85)+IF(P85,K85))*M84</f>
        <v>0</v>
      </c>
      <c r="N85" s="2" t="b">
        <v>0</v>
      </c>
      <c r="O85" s="2" t="b">
        <v>0</v>
      </c>
      <c r="P85" s="2" t="b">
        <v>0</v>
      </c>
    </row>
    <row r="86" spans="1:16" ht="14" customHeight="1" thickTop="1" thickBot="1">
      <c r="A86" s="55"/>
      <c r="B86" s="57"/>
      <c r="C86" s="57"/>
      <c r="D86" s="57"/>
      <c r="E86" s="23"/>
      <c r="F86" s="22"/>
      <c r="G86" s="23"/>
      <c r="H86" s="22"/>
      <c r="I86" s="23"/>
      <c r="J86" s="22"/>
      <c r="K86" s="19"/>
    </row>
    <row r="87" spans="1:16" ht="14" customHeight="1" thickTop="1">
      <c r="A87" s="5"/>
      <c r="B87" s="6" t="s">
        <v>49</v>
      </c>
      <c r="C87" s="5" t="s">
        <v>40</v>
      </c>
      <c r="D87" s="7" t="s">
        <v>50</v>
      </c>
      <c r="E87" s="5" t="s">
        <v>42</v>
      </c>
      <c r="F87" s="5"/>
      <c r="G87" s="5" t="s">
        <v>43</v>
      </c>
      <c r="H87" s="5"/>
      <c r="I87" s="5" t="s">
        <v>51</v>
      </c>
      <c r="J87" s="5"/>
      <c r="K87" s="5" t="s">
        <v>52</v>
      </c>
    </row>
    <row r="88" spans="1:16" ht="19" customHeight="1">
      <c r="A88" s="1"/>
      <c r="B88" s="8" t="s">
        <v>19</v>
      </c>
      <c r="C88" s="1">
        <v>3000</v>
      </c>
      <c r="D88" s="9">
        <v>10.66</v>
      </c>
      <c r="E88" s="1">
        <f>$C88*$D88</f>
        <v>31980</v>
      </c>
      <c r="F88" s="1"/>
      <c r="G88" s="1">
        <f>E88*0.1</f>
        <v>3198</v>
      </c>
      <c r="H88" s="1"/>
      <c r="I88" s="1">
        <f>E88*0.2</f>
        <v>6396</v>
      </c>
      <c r="J88" s="1"/>
      <c r="K88" s="1">
        <f>E88*0.3</f>
        <v>9594</v>
      </c>
      <c r="M88" s="28">
        <f>(IF(N88,G88)+IF(O88,I88)+IF(P88,K88))</f>
        <v>0</v>
      </c>
      <c r="N88" s="2" t="b">
        <v>0</v>
      </c>
      <c r="O88" s="2" t="b">
        <v>0</v>
      </c>
      <c r="P88" s="2" t="b">
        <v>0</v>
      </c>
    </row>
    <row r="89" spans="1:16" ht="20" hidden="1" customHeight="1">
      <c r="A89" s="1"/>
      <c r="B89" s="8" t="s">
        <v>20</v>
      </c>
      <c r="C89" s="1">
        <v>2500</v>
      </c>
      <c r="D89" s="9">
        <v>10.66</v>
      </c>
      <c r="E89" s="1">
        <f>$C89*$D89</f>
        <v>26650</v>
      </c>
      <c r="F89" s="1"/>
      <c r="G89" s="1">
        <f>E89*0.1</f>
        <v>2665</v>
      </c>
      <c r="H89" s="1"/>
      <c r="I89" s="1">
        <f>E89*0.2</f>
        <v>5330</v>
      </c>
      <c r="J89" s="1"/>
      <c r="K89" s="1">
        <f>E89*0.3</f>
        <v>7995</v>
      </c>
      <c r="M89" s="28">
        <f>(SUMIF(N88:N89,TRUE,G88:G89)+SUMIF(O88:O89,TRUE,I88:I89)+SUMIF(P88:P89,TRUE,K88:K89))</f>
        <v>0</v>
      </c>
      <c r="N89" s="2" t="b">
        <v>0</v>
      </c>
      <c r="O89" s="2" t="b">
        <v>0</v>
      </c>
      <c r="P89" s="2" t="b">
        <v>0</v>
      </c>
    </row>
    <row r="90" spans="1:16" ht="14" customHeight="1">
      <c r="A90" s="56" t="s">
        <v>21</v>
      </c>
      <c r="B90" s="56"/>
      <c r="C90" s="56"/>
      <c r="D90" s="56"/>
      <c r="E90" s="56"/>
      <c r="F90" s="56"/>
      <c r="G90" s="56"/>
      <c r="H90" s="56"/>
      <c r="I90" s="56"/>
      <c r="J90" s="56"/>
      <c r="K90" s="56"/>
      <c r="L90" s="56"/>
      <c r="M90" s="56"/>
    </row>
    <row r="91" spans="1:16" ht="19" customHeight="1">
      <c r="A91" s="5"/>
      <c r="B91" s="6" t="s">
        <v>49</v>
      </c>
      <c r="C91" s="5" t="s">
        <v>40</v>
      </c>
      <c r="D91" s="7" t="s">
        <v>50</v>
      </c>
      <c r="E91" s="5" t="s">
        <v>42</v>
      </c>
      <c r="F91" s="5"/>
      <c r="G91" s="5" t="s">
        <v>43</v>
      </c>
      <c r="H91" s="5"/>
      <c r="I91" s="5" t="s">
        <v>51</v>
      </c>
      <c r="J91" s="5"/>
      <c r="K91" s="5" t="s">
        <v>52</v>
      </c>
    </row>
    <row r="92" spans="1:16" ht="21" customHeight="1">
      <c r="A92" s="1"/>
      <c r="B92" s="8" t="s">
        <v>82</v>
      </c>
      <c r="C92" s="1">
        <v>774</v>
      </c>
      <c r="D92" s="9">
        <v>10.66</v>
      </c>
      <c r="E92" s="1">
        <f>$C92*$D92</f>
        <v>8250.84</v>
      </c>
      <c r="F92" s="1"/>
      <c r="G92" s="1">
        <f>E92*0.1</f>
        <v>825.08400000000006</v>
      </c>
      <c r="H92" s="1"/>
      <c r="I92" s="1">
        <f>E92*0.2</f>
        <v>1650.1680000000001</v>
      </c>
      <c r="J92" s="1"/>
      <c r="K92" s="1">
        <f>E92*0.3</f>
        <v>2475.252</v>
      </c>
      <c r="M92" s="28">
        <f>(IF(N92,G92)+IF(O92,I92)+IF(P92,K92))</f>
        <v>0</v>
      </c>
      <c r="N92" s="2" t="b">
        <v>0</v>
      </c>
      <c r="O92" s="2" t="b">
        <v>0</v>
      </c>
      <c r="P92" s="2" t="b">
        <v>0</v>
      </c>
    </row>
    <row r="93" spans="1:16" ht="14" customHeight="1">
      <c r="A93" s="56" t="s">
        <v>22</v>
      </c>
      <c r="B93" s="56"/>
      <c r="C93" s="56"/>
      <c r="D93" s="56"/>
      <c r="E93" s="56"/>
      <c r="F93" s="56"/>
      <c r="G93" s="56"/>
      <c r="H93" s="56"/>
      <c r="I93" s="56"/>
      <c r="J93" s="56"/>
      <c r="K93" s="56"/>
      <c r="L93" s="56"/>
      <c r="M93" s="56"/>
    </row>
    <row r="94" spans="1:16" ht="19" customHeight="1">
      <c r="A94" s="5"/>
      <c r="B94" s="6" t="s">
        <v>49</v>
      </c>
      <c r="C94" s="5" t="s">
        <v>40</v>
      </c>
      <c r="D94" s="7" t="s">
        <v>50</v>
      </c>
      <c r="E94" s="5" t="s">
        <v>42</v>
      </c>
      <c r="F94" s="5"/>
      <c r="G94" s="5" t="s">
        <v>43</v>
      </c>
      <c r="H94" s="5"/>
      <c r="I94" s="5" t="s">
        <v>51</v>
      </c>
      <c r="J94" s="5"/>
      <c r="K94" s="5" t="s">
        <v>52</v>
      </c>
    </row>
    <row r="95" spans="1:16" ht="19" customHeight="1">
      <c r="A95" s="1"/>
      <c r="B95" s="8" t="s">
        <v>23</v>
      </c>
      <c r="C95" s="1">
        <v>1000</v>
      </c>
      <c r="D95" s="9">
        <v>10.66</v>
      </c>
      <c r="E95" s="1">
        <f>$C95*$D95</f>
        <v>10660</v>
      </c>
      <c r="F95" s="1"/>
      <c r="G95" s="1">
        <f>E95*0.1</f>
        <v>1066</v>
      </c>
      <c r="H95" s="1"/>
      <c r="I95" s="1">
        <f>E95*0.2</f>
        <v>2132</v>
      </c>
      <c r="J95" s="1"/>
      <c r="K95" s="1">
        <f>E95*0.3</f>
        <v>3198</v>
      </c>
      <c r="M95" s="28">
        <f>(IF(N95,G95)+IF(O95,I95)+IF(P95,K95))</f>
        <v>0</v>
      </c>
      <c r="N95" s="2" t="b">
        <v>0</v>
      </c>
      <c r="O95" s="2" t="b">
        <v>0</v>
      </c>
      <c r="P95" s="2" t="b">
        <v>0</v>
      </c>
    </row>
    <row r="96" spans="1:16" ht="14" customHeight="1">
      <c r="A96" s="55" t="s">
        <v>24</v>
      </c>
      <c r="B96" s="55"/>
      <c r="C96" s="55"/>
      <c r="D96" s="55"/>
      <c r="E96" s="55"/>
      <c r="F96" s="55"/>
      <c r="G96" s="55"/>
      <c r="H96" s="55"/>
      <c r="I96" s="55"/>
      <c r="J96" s="55"/>
      <c r="K96" s="55"/>
    </row>
    <row r="97" spans="1:16" ht="14" hidden="1" customHeight="1">
      <c r="A97" s="5"/>
      <c r="B97" s="6" t="s">
        <v>49</v>
      </c>
      <c r="C97" s="5" t="s">
        <v>40</v>
      </c>
      <c r="D97" s="7" t="s">
        <v>50</v>
      </c>
      <c r="E97" s="5" t="s">
        <v>42</v>
      </c>
      <c r="F97" s="5"/>
      <c r="G97" s="5" t="s">
        <v>43</v>
      </c>
      <c r="H97" s="5"/>
      <c r="I97" s="5" t="s">
        <v>51</v>
      </c>
      <c r="J97" s="5"/>
      <c r="K97" s="5" t="s">
        <v>52</v>
      </c>
    </row>
    <row r="98" spans="1:16" ht="21" hidden="1" customHeight="1">
      <c r="A98" s="1"/>
      <c r="B98" s="8" t="s">
        <v>25</v>
      </c>
      <c r="C98" s="1">
        <v>5</v>
      </c>
      <c r="D98" s="9">
        <v>10.66</v>
      </c>
      <c r="E98" s="1">
        <f>$C98*$D98</f>
        <v>53.3</v>
      </c>
      <c r="F98" s="1"/>
      <c r="G98" s="1">
        <f>E98*0.1</f>
        <v>5.33</v>
      </c>
      <c r="H98" s="1"/>
      <c r="I98" s="1">
        <f>E98*0.2</f>
        <v>10.66</v>
      </c>
      <c r="J98" s="1"/>
      <c r="K98" s="1">
        <f>E98*0.3</f>
        <v>15.989999999999998</v>
      </c>
      <c r="M98" s="28">
        <f>(IF(N98,G98)+IF(O98,I98)+IF(P98,K98))</f>
        <v>0</v>
      </c>
      <c r="N98" s="2" t="b">
        <v>0</v>
      </c>
      <c r="O98" s="2" t="b">
        <v>0</v>
      </c>
      <c r="P98" s="2" t="b">
        <v>0</v>
      </c>
    </row>
    <row r="99" spans="1:16" ht="14" hidden="1" customHeight="1">
      <c r="B99" s="55" t="s">
        <v>26</v>
      </c>
      <c r="C99" s="55"/>
      <c r="D99" s="55"/>
      <c r="E99" s="55"/>
      <c r="F99" s="55"/>
      <c r="G99" s="55"/>
      <c r="H99" s="55"/>
      <c r="I99" s="55"/>
      <c r="J99" s="55"/>
      <c r="K99" s="55"/>
    </row>
    <row r="100" spans="1:16" ht="14" customHeight="1">
      <c r="A100" s="5"/>
      <c r="B100" s="6" t="s">
        <v>49</v>
      </c>
      <c r="C100" s="5" t="s">
        <v>40</v>
      </c>
      <c r="D100" s="7" t="s">
        <v>50</v>
      </c>
      <c r="E100" s="5" t="s">
        <v>42</v>
      </c>
      <c r="F100" s="5"/>
      <c r="G100" s="5" t="s">
        <v>43</v>
      </c>
      <c r="H100" s="5"/>
      <c r="I100" s="5" t="s">
        <v>51</v>
      </c>
      <c r="J100" s="5"/>
      <c r="K100" s="5" t="s">
        <v>52</v>
      </c>
    </row>
    <row r="101" spans="1:16" ht="20" customHeight="1">
      <c r="A101" s="1"/>
      <c r="B101" s="8" t="s">
        <v>27</v>
      </c>
      <c r="C101" s="1">
        <v>1200</v>
      </c>
      <c r="D101" s="9">
        <v>10.66</v>
      </c>
      <c r="E101" s="1">
        <f>$C101*$D101</f>
        <v>12792</v>
      </c>
      <c r="F101" s="1"/>
      <c r="G101" s="1">
        <f>E101*0.1</f>
        <v>1279.2</v>
      </c>
      <c r="H101" s="1"/>
      <c r="I101" s="1">
        <f>E101*0.2</f>
        <v>2558.4</v>
      </c>
      <c r="J101" s="1"/>
      <c r="K101" s="1">
        <f>E101*0.3</f>
        <v>3837.6</v>
      </c>
      <c r="M101" s="28">
        <f>(IF(N101,G101)+IF(O101,I101)+IF(P101,K101))</f>
        <v>0</v>
      </c>
      <c r="N101" s="2" t="b">
        <v>0</v>
      </c>
      <c r="O101" s="2" t="b">
        <v>0</v>
      </c>
      <c r="P101" s="2" t="b">
        <v>0</v>
      </c>
    </row>
    <row r="102" spans="1:16" ht="20" customHeight="1">
      <c r="A102" s="56" t="s">
        <v>28</v>
      </c>
      <c r="B102" s="56"/>
      <c r="C102" s="56"/>
      <c r="D102" s="56"/>
      <c r="E102" s="56"/>
      <c r="F102" s="56"/>
      <c r="G102" s="56"/>
      <c r="H102" s="56"/>
      <c r="I102" s="56"/>
      <c r="J102" s="56"/>
      <c r="K102" s="56"/>
      <c r="L102" s="56"/>
      <c r="M102" s="56"/>
    </row>
    <row r="103" spans="1:16" ht="14" customHeight="1">
      <c r="A103" s="5"/>
      <c r="B103" s="6" t="s">
        <v>49</v>
      </c>
      <c r="C103" s="5" t="s">
        <v>40</v>
      </c>
      <c r="D103" s="7" t="s">
        <v>50</v>
      </c>
      <c r="E103" s="5" t="s">
        <v>42</v>
      </c>
      <c r="F103" s="5"/>
      <c r="G103" s="5" t="s">
        <v>43</v>
      </c>
      <c r="H103" s="5"/>
      <c r="I103" s="5" t="s">
        <v>51</v>
      </c>
      <c r="J103" s="5"/>
      <c r="K103" s="5" t="s">
        <v>52</v>
      </c>
    </row>
    <row r="104" spans="1:16" ht="21" customHeight="1">
      <c r="A104" s="1"/>
      <c r="B104" s="8" t="s">
        <v>85</v>
      </c>
      <c r="C104" s="1"/>
      <c r="D104" s="9">
        <v>10.66</v>
      </c>
      <c r="E104" s="1">
        <f>(M8+M15+M22+M29+M43+M47+M51+M54+M58+M61+M65+M76+M78+M83+M85+M92+M95+M101)*0.149</f>
        <v>0</v>
      </c>
      <c r="F104" s="1"/>
      <c r="G104" s="1">
        <f>E104*0.1</f>
        <v>0</v>
      </c>
      <c r="H104" s="1"/>
      <c r="I104" s="1">
        <f>E104*0.2</f>
        <v>0</v>
      </c>
      <c r="J104" s="1"/>
      <c r="K104" s="1">
        <f>E104*0.3</f>
        <v>0</v>
      </c>
      <c r="M104" s="28">
        <f>(SUMIF(N104,TRUE,G104)+SUMIF(O104,TRUE,I104)+SUMIF(P104,TRUE,K104))</f>
        <v>0</v>
      </c>
      <c r="N104" s="2" t="b">
        <v>0</v>
      </c>
      <c r="O104" s="2" t="b">
        <v>0</v>
      </c>
      <c r="P104" s="2" t="b">
        <v>0</v>
      </c>
    </row>
    <row r="105" spans="1:16" ht="14" customHeight="1">
      <c r="A105" s="56" t="s">
        <v>29</v>
      </c>
      <c r="B105" s="56"/>
      <c r="C105" s="56"/>
      <c r="D105" s="56"/>
      <c r="E105" s="56"/>
      <c r="F105" s="56"/>
      <c r="G105" s="56"/>
      <c r="H105" s="56"/>
      <c r="I105" s="56"/>
      <c r="J105" s="56"/>
      <c r="K105" s="56"/>
      <c r="L105" s="56"/>
      <c r="M105" s="56"/>
    </row>
    <row r="106" spans="1:16" ht="14" customHeight="1">
      <c r="A106" s="56"/>
      <c r="B106" s="56"/>
      <c r="C106" s="56"/>
      <c r="D106" s="56"/>
      <c r="E106" s="56"/>
      <c r="F106" s="56"/>
      <c r="G106" s="56"/>
      <c r="H106" s="56"/>
      <c r="I106" s="56"/>
      <c r="J106" s="56"/>
      <c r="K106" s="56"/>
      <c r="L106" s="56"/>
      <c r="M106" s="56"/>
    </row>
    <row r="107" spans="1:16" ht="14" customHeight="1">
      <c r="A107" s="56" t="s">
        <v>30</v>
      </c>
      <c r="B107" s="56"/>
      <c r="C107" s="56"/>
      <c r="D107" s="56"/>
      <c r="E107" s="56"/>
      <c r="F107" s="56"/>
      <c r="G107" s="56"/>
      <c r="H107" s="56"/>
      <c r="I107" s="56"/>
      <c r="J107" s="56"/>
      <c r="K107" s="56"/>
      <c r="L107" s="56"/>
      <c r="M107" s="56"/>
    </row>
    <row r="108" spans="1:16" ht="14" customHeight="1">
      <c r="I108" s="2" t="s">
        <v>59</v>
      </c>
      <c r="K108" s="2" t="s">
        <v>61</v>
      </c>
    </row>
    <row r="109" spans="1:16" ht="14" customHeight="1">
      <c r="B109" s="8" t="s">
        <v>89</v>
      </c>
      <c r="C109" s="1"/>
      <c r="D109" s="9" t="s">
        <v>54</v>
      </c>
      <c r="E109" s="1"/>
      <c r="F109" s="1"/>
      <c r="G109" s="15">
        <v>2000</v>
      </c>
      <c r="I109" s="16"/>
      <c r="K109" s="35">
        <f>G109*I109</f>
        <v>0</v>
      </c>
    </row>
    <row r="110" spans="1:16" ht="14" customHeight="1">
      <c r="B110" s="8" t="s">
        <v>31</v>
      </c>
      <c r="C110" s="1"/>
      <c r="D110" s="9" t="s">
        <v>54</v>
      </c>
      <c r="E110" s="15"/>
      <c r="F110" s="15"/>
      <c r="G110" s="15">
        <v>3000</v>
      </c>
      <c r="I110" s="16"/>
      <c r="K110" s="24">
        <f>G110*I110</f>
        <v>0</v>
      </c>
      <c r="M110" s="1"/>
    </row>
    <row r="111" spans="1:16" ht="14" customHeight="1">
      <c r="B111" s="8" t="s">
        <v>32</v>
      </c>
      <c r="C111" s="1"/>
      <c r="D111" s="9" t="s">
        <v>54</v>
      </c>
      <c r="E111" s="15"/>
      <c r="F111" s="15"/>
      <c r="G111" s="15">
        <v>4000</v>
      </c>
      <c r="I111" s="16"/>
      <c r="K111" s="24">
        <f>G111*I111</f>
        <v>0</v>
      </c>
      <c r="M111" s="10">
        <f>K109+K110+K111</f>
        <v>0</v>
      </c>
    </row>
    <row r="112" spans="1:16" ht="14" customHeight="1">
      <c r="E112" s="17"/>
      <c r="F112" s="17"/>
      <c r="O112" s="2" t="s">
        <v>99</v>
      </c>
    </row>
    <row r="113" spans="2:13" ht="14" customHeight="1">
      <c r="E113" s="17"/>
      <c r="F113" s="17"/>
    </row>
    <row r="114" spans="2:13" ht="14" customHeight="1">
      <c r="E114" s="17"/>
      <c r="F114" s="17"/>
      <c r="I114" s="2" t="s">
        <v>60</v>
      </c>
      <c r="K114" s="2" t="s">
        <v>61</v>
      </c>
    </row>
    <row r="115" spans="2:13" ht="14" customHeight="1">
      <c r="B115" s="8" t="s">
        <v>37</v>
      </c>
      <c r="C115" s="1" t="s">
        <v>33</v>
      </c>
      <c r="D115" s="9" t="s">
        <v>55</v>
      </c>
      <c r="E115" s="15"/>
      <c r="F115" s="15"/>
      <c r="G115" s="15">
        <v>500</v>
      </c>
      <c r="I115" s="16"/>
      <c r="K115" s="24">
        <f>G115*I115</f>
        <v>0</v>
      </c>
    </row>
    <row r="116" spans="2:13" ht="14" customHeight="1">
      <c r="B116" s="8"/>
      <c r="C116" s="1" t="s">
        <v>34</v>
      </c>
      <c r="D116" s="9" t="s">
        <v>55</v>
      </c>
      <c r="E116" s="15"/>
      <c r="F116" s="15"/>
      <c r="G116" s="15">
        <v>800</v>
      </c>
      <c r="I116" s="16"/>
      <c r="K116" s="24">
        <f>G116*I116</f>
        <v>0</v>
      </c>
    </row>
    <row r="117" spans="2:13" ht="14" customHeight="1">
      <c r="B117" s="8"/>
      <c r="C117" s="1" t="s">
        <v>35</v>
      </c>
      <c r="D117" s="9" t="s">
        <v>55</v>
      </c>
      <c r="E117" s="15"/>
      <c r="F117" s="15"/>
      <c r="G117" s="15">
        <v>250</v>
      </c>
      <c r="H117" s="4"/>
      <c r="I117" s="16"/>
      <c r="K117" s="24">
        <f>G117*I117</f>
        <v>0</v>
      </c>
      <c r="M117" s="10">
        <f>K115+K116+K117+K118</f>
        <v>0</v>
      </c>
    </row>
    <row r="118" spans="2:13" ht="14" customHeight="1">
      <c r="B118" s="8"/>
      <c r="C118" s="1" t="s">
        <v>36</v>
      </c>
      <c r="D118" s="9" t="s">
        <v>55</v>
      </c>
      <c r="E118" s="15"/>
      <c r="F118" s="15"/>
      <c r="G118" s="15">
        <v>800</v>
      </c>
      <c r="H118" s="4"/>
      <c r="I118" s="16"/>
      <c r="K118" s="24">
        <f>G118*I118</f>
        <v>0</v>
      </c>
    </row>
    <row r="119" spans="2:13" ht="14" customHeight="1">
      <c r="B119" s="61" t="s">
        <v>78</v>
      </c>
      <c r="C119" s="61"/>
      <c r="D119" s="61"/>
      <c r="E119" s="61"/>
      <c r="F119" s="61"/>
      <c r="G119" s="61"/>
      <c r="H119" s="4"/>
      <c r="I119" s="33"/>
      <c r="K119" s="34"/>
    </row>
    <row r="120" spans="2:13" ht="14" customHeight="1">
      <c r="B120" s="62"/>
      <c r="C120" s="62"/>
      <c r="D120" s="62"/>
      <c r="E120" s="62"/>
      <c r="F120" s="62"/>
      <c r="G120" s="62"/>
      <c r="H120" s="4"/>
      <c r="K120" s="2" t="s">
        <v>61</v>
      </c>
    </row>
    <row r="121" spans="2:13" ht="14" customHeight="1">
      <c r="B121" s="44"/>
      <c r="C121" s="44" t="s">
        <v>106</v>
      </c>
      <c r="D121" s="44"/>
      <c r="E121" s="44"/>
      <c r="F121" s="44"/>
      <c r="G121" s="44"/>
      <c r="H121" s="4"/>
    </row>
    <row r="122" spans="2:13" ht="14" customHeight="1">
      <c r="B122" s="8" t="s">
        <v>65</v>
      </c>
      <c r="C122" s="1" t="s">
        <v>107</v>
      </c>
      <c r="D122" s="9" t="s">
        <v>67</v>
      </c>
      <c r="E122" s="15"/>
      <c r="F122" s="15"/>
      <c r="G122" s="15">
        <v>2000</v>
      </c>
      <c r="H122" s="4"/>
      <c r="I122" s="1"/>
      <c r="K122" s="1">
        <f>I122*2000</f>
        <v>0</v>
      </c>
      <c r="M122" s="10">
        <f>K122</f>
        <v>0</v>
      </c>
    </row>
    <row r="123" spans="2:13" ht="14" customHeight="1">
      <c r="B123" s="1" t="s">
        <v>102</v>
      </c>
      <c r="C123" s="1" t="s">
        <v>103</v>
      </c>
      <c r="D123" s="9" t="s">
        <v>67</v>
      </c>
      <c r="E123" s="15"/>
      <c r="F123" s="15"/>
      <c r="G123" s="15">
        <v>2000</v>
      </c>
      <c r="H123" s="4"/>
      <c r="I123" s="1"/>
      <c r="K123" s="1">
        <f>I123*G123</f>
        <v>0</v>
      </c>
    </row>
    <row r="124" spans="2:13" ht="14" customHeight="1">
      <c r="B124" s="1" t="s">
        <v>100</v>
      </c>
      <c r="C124" s="1" t="s">
        <v>104</v>
      </c>
      <c r="D124" s="9" t="s">
        <v>67</v>
      </c>
      <c r="E124" s="15"/>
      <c r="F124" s="15"/>
      <c r="G124" s="15">
        <v>10000</v>
      </c>
      <c r="H124" s="4"/>
      <c r="I124" s="1"/>
      <c r="K124" s="1">
        <f>I124*G124</f>
        <v>0</v>
      </c>
    </row>
    <row r="125" spans="2:13" ht="14" customHeight="1">
      <c r="B125" s="8" t="s">
        <v>101</v>
      </c>
      <c r="C125" s="1" t="s">
        <v>105</v>
      </c>
      <c r="D125" s="9" t="s">
        <v>67</v>
      </c>
      <c r="E125" s="15"/>
      <c r="F125" s="15"/>
      <c r="G125" s="15">
        <v>15000</v>
      </c>
      <c r="H125" s="4"/>
      <c r="I125" s="1"/>
      <c r="K125" s="1">
        <f>I125*G125</f>
        <v>0</v>
      </c>
    </row>
    <row r="126" spans="2:13" ht="14" customHeight="1">
      <c r="B126" s="8" t="s">
        <v>38</v>
      </c>
      <c r="C126" s="1" t="s">
        <v>39</v>
      </c>
      <c r="D126" s="9" t="s">
        <v>90</v>
      </c>
      <c r="E126" s="15"/>
      <c r="F126" s="15"/>
      <c r="G126" s="8">
        <v>500</v>
      </c>
      <c r="H126" s="4"/>
      <c r="I126" s="1"/>
      <c r="K126" s="1">
        <f>I126*G126</f>
        <v>0</v>
      </c>
      <c r="M126" s="10">
        <f>K123+K125+K126+K124</f>
        <v>0</v>
      </c>
    </row>
    <row r="127" spans="2:13" ht="14" customHeight="1">
      <c r="B127" s="8" t="s">
        <v>66</v>
      </c>
      <c r="C127" s="1" t="s">
        <v>91</v>
      </c>
      <c r="D127" s="9" t="s">
        <v>90</v>
      </c>
      <c r="E127" s="1"/>
      <c r="F127" s="1"/>
      <c r="G127" s="1">
        <v>10000</v>
      </c>
      <c r="I127" s="18"/>
    </row>
    <row r="128" spans="2:13" ht="14" customHeight="1">
      <c r="B128" s="49" t="s">
        <v>115</v>
      </c>
      <c r="C128" s="49"/>
      <c r="D128" s="51" t="s">
        <v>63</v>
      </c>
      <c r="E128" s="51"/>
      <c r="F128" s="51"/>
      <c r="G128" s="59" t="s">
        <v>77</v>
      </c>
      <c r="H128" s="60"/>
      <c r="I128" s="60"/>
      <c r="J128" s="60"/>
      <c r="K128" s="60"/>
    </row>
    <row r="129" spans="2:11" ht="14" customHeight="1">
      <c r="B129" s="50"/>
      <c r="C129" s="50"/>
      <c r="D129" s="52"/>
      <c r="E129" s="52"/>
      <c r="F129" s="52"/>
      <c r="G129" s="59"/>
      <c r="H129" s="60"/>
      <c r="I129" s="60"/>
      <c r="J129" s="60"/>
      <c r="K129" s="60"/>
    </row>
    <row r="130" spans="2:11" ht="14" customHeight="1">
      <c r="B130" s="48">
        <f>SUM(M8,M15,M22,M29,M43,M47,M51,M54,M58,M61,M65,M76,M78,M83,M85,M88,M92,M95,M101,M104,M111,M117,M126)</f>
        <v>0</v>
      </c>
      <c r="C130" s="48"/>
      <c r="D130" s="48"/>
      <c r="E130" s="48"/>
      <c r="F130" s="48"/>
      <c r="G130" s="59"/>
      <c r="H130" s="60"/>
      <c r="I130" s="60"/>
      <c r="J130" s="60"/>
      <c r="K130" s="60"/>
    </row>
    <row r="131" spans="2:11" ht="14" customHeight="1">
      <c r="B131" s="48"/>
      <c r="C131" s="48"/>
      <c r="D131" s="48"/>
      <c r="E131" s="48"/>
      <c r="F131" s="48"/>
      <c r="G131" s="59"/>
      <c r="H131" s="60"/>
      <c r="I131" s="60"/>
      <c r="J131" s="60"/>
      <c r="K131" s="60"/>
    </row>
    <row r="132" spans="2:11" ht="14" customHeight="1">
      <c r="B132" s="48"/>
      <c r="C132" s="48"/>
      <c r="D132" s="48"/>
      <c r="E132" s="48"/>
      <c r="F132" s="48"/>
      <c r="G132" s="59"/>
      <c r="H132" s="60"/>
      <c r="I132" s="60"/>
      <c r="J132" s="60"/>
      <c r="K132" s="60"/>
    </row>
  </sheetData>
  <sheetProtection formatCells="0" formatColumns="0" formatRows="0"/>
  <mergeCells count="29">
    <mergeCell ref="G128:K132"/>
    <mergeCell ref="A66:K66"/>
    <mergeCell ref="A90:M90"/>
    <mergeCell ref="A93:M93"/>
    <mergeCell ref="A102:M102"/>
    <mergeCell ref="B119:G120"/>
    <mergeCell ref="A55:K55"/>
    <mergeCell ref="A96:K96"/>
    <mergeCell ref="B99:K99"/>
    <mergeCell ref="A23:C23"/>
    <mergeCell ref="B62:K62"/>
    <mergeCell ref="A59:K59"/>
    <mergeCell ref="A37:C37"/>
    <mergeCell ref="A16:K16"/>
    <mergeCell ref="J1:M1"/>
    <mergeCell ref="B1:I1"/>
    <mergeCell ref="B130:F132"/>
    <mergeCell ref="B128:C129"/>
    <mergeCell ref="D128:F129"/>
    <mergeCell ref="A30:K30"/>
    <mergeCell ref="A48:K48"/>
    <mergeCell ref="A49:K49"/>
    <mergeCell ref="A52:K52"/>
    <mergeCell ref="A105:M105"/>
    <mergeCell ref="A106:M106"/>
    <mergeCell ref="A107:M107"/>
    <mergeCell ref="A86:D86"/>
    <mergeCell ref="A9:K9"/>
    <mergeCell ref="A79:K79"/>
  </mergeCells>
  <phoneticPr fontId="1"/>
  <pageMargins left="0.7" right="0.7" top="0" bottom="0" header="0.3" footer="0.3"/>
  <pageSetup paperSize="9" scale="71" fitToHeight="2" orientation="portrait" r:id="rId1"/>
  <rowBreaks count="1" manualBreakCount="1">
    <brk id="7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63500</xdr:colOff>
                    <xdr:row>3</xdr:row>
                    <xdr:rowOff>12700</xdr:rowOff>
                  </from>
                  <to>
                    <xdr:col>5</xdr:col>
                    <xdr:colOff>330200</xdr:colOff>
                    <xdr:row>3</xdr:row>
                    <xdr:rowOff>228600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7</xdr:col>
                    <xdr:colOff>76200</xdr:colOff>
                    <xdr:row>3</xdr:row>
                    <xdr:rowOff>12700</xdr:rowOff>
                  </from>
                  <to>
                    <xdr:col>7</xdr:col>
                    <xdr:colOff>304800</xdr:colOff>
                    <xdr:row>3</xdr:row>
                    <xdr:rowOff>215900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9</xdr:col>
                    <xdr:colOff>63500</xdr:colOff>
                    <xdr:row>3</xdr:row>
                    <xdr:rowOff>25400</xdr:rowOff>
                  </from>
                  <to>
                    <xdr:col>9</xdr:col>
                    <xdr:colOff>304800</xdr:colOff>
                    <xdr:row>3</xdr:row>
                    <xdr:rowOff>215900</xdr:rowOff>
                  </to>
                </anchor>
              </controlPr>
            </control>
          </mc:Choice>
        </mc:AlternateContent>
        <mc:AlternateContent xmlns:mc="http://schemas.openxmlformats.org/markup-compatibility/2006">
          <mc:Choice Requires="x14">
            <control shapeId="1051" r:id="rId7" name="Check Box 27">
              <controlPr defaultSize="0" autoFill="0" autoLine="0" autoPict="0">
                <anchor moveWithCells="1">
                  <from>
                    <xdr:col>7</xdr:col>
                    <xdr:colOff>76200</xdr:colOff>
                    <xdr:row>4</xdr:row>
                    <xdr:rowOff>12700</xdr:rowOff>
                  </from>
                  <to>
                    <xdr:col>7</xdr:col>
                    <xdr:colOff>241300</xdr:colOff>
                    <xdr:row>4</xdr:row>
                    <xdr:rowOff>203200</xdr:rowOff>
                  </to>
                </anchor>
              </controlPr>
            </control>
          </mc:Choice>
        </mc:AlternateContent>
        <mc:AlternateContent xmlns:mc="http://schemas.openxmlformats.org/markup-compatibility/2006">
          <mc:Choice Requires="x14">
            <control shapeId="1052" r:id="rId8" name="Check Box 28">
              <controlPr defaultSize="0" autoFill="0" autoLine="0" autoPict="0">
                <anchor moveWithCells="1">
                  <from>
                    <xdr:col>7</xdr:col>
                    <xdr:colOff>76200</xdr:colOff>
                    <xdr:row>5</xdr:row>
                    <xdr:rowOff>12700</xdr:rowOff>
                  </from>
                  <to>
                    <xdr:col>7</xdr:col>
                    <xdr:colOff>241300</xdr:colOff>
                    <xdr:row>5</xdr:row>
                    <xdr:rowOff>203200</xdr:rowOff>
                  </to>
                </anchor>
              </controlPr>
            </control>
          </mc:Choice>
        </mc:AlternateContent>
        <mc:AlternateContent xmlns:mc="http://schemas.openxmlformats.org/markup-compatibility/2006">
          <mc:Choice Requires="x14">
            <control shapeId="1053" r:id="rId9" name="Check Box 29">
              <controlPr defaultSize="0" autoFill="0" autoLine="0" autoPict="0">
                <anchor moveWithCells="1">
                  <from>
                    <xdr:col>7</xdr:col>
                    <xdr:colOff>76200</xdr:colOff>
                    <xdr:row>6</xdr:row>
                    <xdr:rowOff>12700</xdr:rowOff>
                  </from>
                  <to>
                    <xdr:col>7</xdr:col>
                    <xdr:colOff>241300</xdr:colOff>
                    <xdr:row>6</xdr:row>
                    <xdr:rowOff>203200</xdr:rowOff>
                  </to>
                </anchor>
              </controlPr>
            </control>
          </mc:Choice>
        </mc:AlternateContent>
        <mc:AlternateContent xmlns:mc="http://schemas.openxmlformats.org/markup-compatibility/2006">
          <mc:Choice Requires="x14">
            <control shapeId="1054" r:id="rId10" name="Check Box 30">
              <controlPr defaultSize="0" autoFill="0" autoLine="0" autoPict="0">
                <anchor moveWithCells="1">
                  <from>
                    <xdr:col>7</xdr:col>
                    <xdr:colOff>76200</xdr:colOff>
                    <xdr:row>7</xdr:row>
                    <xdr:rowOff>12700</xdr:rowOff>
                  </from>
                  <to>
                    <xdr:col>7</xdr:col>
                    <xdr:colOff>330200</xdr:colOff>
                    <xdr:row>7</xdr:row>
                    <xdr:rowOff>177800</xdr:rowOff>
                  </to>
                </anchor>
              </controlPr>
            </control>
          </mc:Choice>
        </mc:AlternateContent>
        <mc:AlternateContent xmlns:mc="http://schemas.openxmlformats.org/markup-compatibility/2006">
          <mc:Choice Requires="x14">
            <control shapeId="1055" r:id="rId11" name="Check Box 31">
              <controlPr defaultSize="0" autoFill="0" autoLine="0" autoPict="0">
                <anchor moveWithCells="1">
                  <from>
                    <xdr:col>7</xdr:col>
                    <xdr:colOff>76200</xdr:colOff>
                    <xdr:row>4</xdr:row>
                    <xdr:rowOff>12700</xdr:rowOff>
                  </from>
                  <to>
                    <xdr:col>7</xdr:col>
                    <xdr:colOff>241300</xdr:colOff>
                    <xdr:row>4</xdr:row>
                    <xdr:rowOff>203200</xdr:rowOff>
                  </to>
                </anchor>
              </controlPr>
            </control>
          </mc:Choice>
        </mc:AlternateContent>
        <mc:AlternateContent xmlns:mc="http://schemas.openxmlformats.org/markup-compatibility/2006">
          <mc:Choice Requires="x14">
            <control shapeId="1056" r:id="rId12" name="Check Box 32">
              <controlPr defaultSize="0" autoFill="0" autoLine="0" autoPict="0">
                <anchor moveWithCells="1">
                  <from>
                    <xdr:col>7</xdr:col>
                    <xdr:colOff>76200</xdr:colOff>
                    <xdr:row>5</xdr:row>
                    <xdr:rowOff>12700</xdr:rowOff>
                  </from>
                  <to>
                    <xdr:col>7</xdr:col>
                    <xdr:colOff>241300</xdr:colOff>
                    <xdr:row>5</xdr:row>
                    <xdr:rowOff>203200</xdr:rowOff>
                  </to>
                </anchor>
              </controlPr>
            </control>
          </mc:Choice>
        </mc:AlternateContent>
        <mc:AlternateContent xmlns:mc="http://schemas.openxmlformats.org/markup-compatibility/2006">
          <mc:Choice Requires="x14">
            <control shapeId="1057" r:id="rId13" name="Check Box 33">
              <controlPr defaultSize="0" autoFill="0" autoLine="0" autoPict="0">
                <anchor moveWithCells="1">
                  <from>
                    <xdr:col>7</xdr:col>
                    <xdr:colOff>76200</xdr:colOff>
                    <xdr:row>6</xdr:row>
                    <xdr:rowOff>12700</xdr:rowOff>
                  </from>
                  <to>
                    <xdr:col>7</xdr:col>
                    <xdr:colOff>241300</xdr:colOff>
                    <xdr:row>6</xdr:row>
                    <xdr:rowOff>203200</xdr:rowOff>
                  </to>
                </anchor>
              </controlPr>
            </control>
          </mc:Choice>
        </mc:AlternateContent>
        <mc:AlternateContent xmlns:mc="http://schemas.openxmlformats.org/markup-compatibility/2006">
          <mc:Choice Requires="x14">
            <control shapeId="1059" r:id="rId14" name="Check Box 35">
              <controlPr defaultSize="0" autoFill="0" autoLine="0" autoPict="0">
                <anchor moveWithCells="1">
                  <from>
                    <xdr:col>7</xdr:col>
                    <xdr:colOff>76200</xdr:colOff>
                    <xdr:row>4</xdr:row>
                    <xdr:rowOff>12700</xdr:rowOff>
                  </from>
                  <to>
                    <xdr:col>7</xdr:col>
                    <xdr:colOff>304800</xdr:colOff>
                    <xdr:row>4</xdr:row>
                    <xdr:rowOff>215900</xdr:rowOff>
                  </to>
                </anchor>
              </controlPr>
            </control>
          </mc:Choice>
        </mc:AlternateContent>
        <mc:AlternateContent xmlns:mc="http://schemas.openxmlformats.org/markup-compatibility/2006">
          <mc:Choice Requires="x14">
            <control shapeId="1060" r:id="rId15" name="Check Box 36">
              <controlPr defaultSize="0" autoFill="0" autoLine="0" autoPict="0">
                <anchor moveWithCells="1">
                  <from>
                    <xdr:col>7</xdr:col>
                    <xdr:colOff>76200</xdr:colOff>
                    <xdr:row>5</xdr:row>
                    <xdr:rowOff>12700</xdr:rowOff>
                  </from>
                  <to>
                    <xdr:col>7</xdr:col>
                    <xdr:colOff>241300</xdr:colOff>
                    <xdr:row>5</xdr:row>
                    <xdr:rowOff>203200</xdr:rowOff>
                  </to>
                </anchor>
              </controlPr>
            </control>
          </mc:Choice>
        </mc:AlternateContent>
        <mc:AlternateContent xmlns:mc="http://schemas.openxmlformats.org/markup-compatibility/2006">
          <mc:Choice Requires="x14">
            <control shapeId="1061" r:id="rId16" name="Check Box 37">
              <controlPr defaultSize="0" autoFill="0" autoLine="0" autoPict="0">
                <anchor moveWithCells="1">
                  <from>
                    <xdr:col>7</xdr:col>
                    <xdr:colOff>76200</xdr:colOff>
                    <xdr:row>6</xdr:row>
                    <xdr:rowOff>12700</xdr:rowOff>
                  </from>
                  <to>
                    <xdr:col>7</xdr:col>
                    <xdr:colOff>241300</xdr:colOff>
                    <xdr:row>6</xdr:row>
                    <xdr:rowOff>203200</xdr:rowOff>
                  </to>
                </anchor>
              </controlPr>
            </control>
          </mc:Choice>
        </mc:AlternateContent>
        <mc:AlternateContent xmlns:mc="http://schemas.openxmlformats.org/markup-compatibility/2006">
          <mc:Choice Requires="x14">
            <control shapeId="1063" r:id="rId17" name="Check Box 39">
              <controlPr defaultSize="0" autoFill="0" autoLine="0" autoPict="0">
                <anchor moveWithCells="1">
                  <from>
                    <xdr:col>7</xdr:col>
                    <xdr:colOff>76200</xdr:colOff>
                    <xdr:row>5</xdr:row>
                    <xdr:rowOff>12700</xdr:rowOff>
                  </from>
                  <to>
                    <xdr:col>7</xdr:col>
                    <xdr:colOff>241300</xdr:colOff>
                    <xdr:row>5</xdr:row>
                    <xdr:rowOff>203200</xdr:rowOff>
                  </to>
                </anchor>
              </controlPr>
            </control>
          </mc:Choice>
        </mc:AlternateContent>
        <mc:AlternateContent xmlns:mc="http://schemas.openxmlformats.org/markup-compatibility/2006">
          <mc:Choice Requires="x14">
            <control shapeId="1064" r:id="rId18" name="Check Box 40">
              <controlPr defaultSize="0" autoFill="0" autoLine="0" autoPict="0">
                <anchor moveWithCells="1">
                  <from>
                    <xdr:col>7</xdr:col>
                    <xdr:colOff>76200</xdr:colOff>
                    <xdr:row>5</xdr:row>
                    <xdr:rowOff>12700</xdr:rowOff>
                  </from>
                  <to>
                    <xdr:col>7</xdr:col>
                    <xdr:colOff>241300</xdr:colOff>
                    <xdr:row>5</xdr:row>
                    <xdr:rowOff>203200</xdr:rowOff>
                  </to>
                </anchor>
              </controlPr>
            </control>
          </mc:Choice>
        </mc:AlternateContent>
        <mc:AlternateContent xmlns:mc="http://schemas.openxmlformats.org/markup-compatibility/2006">
          <mc:Choice Requires="x14">
            <control shapeId="1065" r:id="rId19" name="Check Box 41">
              <controlPr defaultSize="0" autoFill="0" autoLine="0" autoPict="0">
                <anchor moveWithCells="1">
                  <from>
                    <xdr:col>7</xdr:col>
                    <xdr:colOff>76200</xdr:colOff>
                    <xdr:row>5</xdr:row>
                    <xdr:rowOff>12700</xdr:rowOff>
                  </from>
                  <to>
                    <xdr:col>7</xdr:col>
                    <xdr:colOff>304800</xdr:colOff>
                    <xdr:row>5</xdr:row>
                    <xdr:rowOff>215900</xdr:rowOff>
                  </to>
                </anchor>
              </controlPr>
            </control>
          </mc:Choice>
        </mc:AlternateContent>
        <mc:AlternateContent xmlns:mc="http://schemas.openxmlformats.org/markup-compatibility/2006">
          <mc:Choice Requires="x14">
            <control shapeId="1066" r:id="rId20" name="Check Box 42">
              <controlPr defaultSize="0" autoFill="0" autoLine="0" autoPict="0">
                <anchor moveWithCells="1">
                  <from>
                    <xdr:col>7</xdr:col>
                    <xdr:colOff>76200</xdr:colOff>
                    <xdr:row>6</xdr:row>
                    <xdr:rowOff>12700</xdr:rowOff>
                  </from>
                  <to>
                    <xdr:col>7</xdr:col>
                    <xdr:colOff>241300</xdr:colOff>
                    <xdr:row>6</xdr:row>
                    <xdr:rowOff>203200</xdr:rowOff>
                  </to>
                </anchor>
              </controlPr>
            </control>
          </mc:Choice>
        </mc:AlternateContent>
        <mc:AlternateContent xmlns:mc="http://schemas.openxmlformats.org/markup-compatibility/2006">
          <mc:Choice Requires="x14">
            <control shapeId="1067" r:id="rId21" name="Check Box 43">
              <controlPr defaultSize="0" autoFill="0" autoLine="0" autoPict="0">
                <anchor moveWithCells="1">
                  <from>
                    <xdr:col>7</xdr:col>
                    <xdr:colOff>76200</xdr:colOff>
                    <xdr:row>6</xdr:row>
                    <xdr:rowOff>12700</xdr:rowOff>
                  </from>
                  <to>
                    <xdr:col>7</xdr:col>
                    <xdr:colOff>241300</xdr:colOff>
                    <xdr:row>6</xdr:row>
                    <xdr:rowOff>203200</xdr:rowOff>
                  </to>
                </anchor>
              </controlPr>
            </control>
          </mc:Choice>
        </mc:AlternateContent>
        <mc:AlternateContent xmlns:mc="http://schemas.openxmlformats.org/markup-compatibility/2006">
          <mc:Choice Requires="x14">
            <control shapeId="1068" r:id="rId22" name="Check Box 44">
              <controlPr defaultSize="0" autoFill="0" autoLine="0" autoPict="0">
                <anchor moveWithCells="1">
                  <from>
                    <xdr:col>7</xdr:col>
                    <xdr:colOff>76200</xdr:colOff>
                    <xdr:row>6</xdr:row>
                    <xdr:rowOff>12700</xdr:rowOff>
                  </from>
                  <to>
                    <xdr:col>7</xdr:col>
                    <xdr:colOff>304800</xdr:colOff>
                    <xdr:row>6</xdr:row>
                    <xdr:rowOff>215900</xdr:rowOff>
                  </to>
                </anchor>
              </controlPr>
            </control>
          </mc:Choice>
        </mc:AlternateContent>
        <mc:AlternateContent xmlns:mc="http://schemas.openxmlformats.org/markup-compatibility/2006">
          <mc:Choice Requires="x14">
            <control shapeId="1072" r:id="rId23" name="Check Box 48">
              <controlPr defaultSize="0" autoFill="0" autoLine="0" autoPict="0">
                <anchor moveWithCells="1">
                  <from>
                    <xdr:col>5</xdr:col>
                    <xdr:colOff>63500</xdr:colOff>
                    <xdr:row>4</xdr:row>
                    <xdr:rowOff>12700</xdr:rowOff>
                  </from>
                  <to>
                    <xdr:col>5</xdr:col>
                    <xdr:colOff>330200</xdr:colOff>
                    <xdr:row>4</xdr:row>
                    <xdr:rowOff>228600</xdr:rowOff>
                  </to>
                </anchor>
              </controlPr>
            </control>
          </mc:Choice>
        </mc:AlternateContent>
        <mc:AlternateContent xmlns:mc="http://schemas.openxmlformats.org/markup-compatibility/2006">
          <mc:Choice Requires="x14">
            <control shapeId="1073" r:id="rId24" name="Check Box 49">
              <controlPr defaultSize="0" autoFill="0" autoLine="0" autoPict="0">
                <anchor moveWithCells="1">
                  <from>
                    <xdr:col>5</xdr:col>
                    <xdr:colOff>63500</xdr:colOff>
                    <xdr:row>5</xdr:row>
                    <xdr:rowOff>12700</xdr:rowOff>
                  </from>
                  <to>
                    <xdr:col>5</xdr:col>
                    <xdr:colOff>330200</xdr:colOff>
                    <xdr:row>5</xdr:row>
                    <xdr:rowOff>228600</xdr:rowOff>
                  </to>
                </anchor>
              </controlPr>
            </control>
          </mc:Choice>
        </mc:AlternateContent>
        <mc:AlternateContent xmlns:mc="http://schemas.openxmlformats.org/markup-compatibility/2006">
          <mc:Choice Requires="x14">
            <control shapeId="1074" r:id="rId25" name="Check Box 50">
              <controlPr defaultSize="0" autoFill="0" autoLine="0" autoPict="0">
                <anchor moveWithCells="1">
                  <from>
                    <xdr:col>5</xdr:col>
                    <xdr:colOff>63500</xdr:colOff>
                    <xdr:row>6</xdr:row>
                    <xdr:rowOff>12700</xdr:rowOff>
                  </from>
                  <to>
                    <xdr:col>5</xdr:col>
                    <xdr:colOff>330200</xdr:colOff>
                    <xdr:row>6</xdr:row>
                    <xdr:rowOff>228600</xdr:rowOff>
                  </to>
                </anchor>
              </controlPr>
            </control>
          </mc:Choice>
        </mc:AlternateContent>
        <mc:AlternateContent xmlns:mc="http://schemas.openxmlformats.org/markup-compatibility/2006">
          <mc:Choice Requires="x14">
            <control shapeId="1075" r:id="rId26" name="Check Box 51">
              <controlPr defaultSize="0" autoFill="0" autoLine="0" autoPict="0">
                <anchor moveWithCells="1">
                  <from>
                    <xdr:col>5</xdr:col>
                    <xdr:colOff>63500</xdr:colOff>
                    <xdr:row>7</xdr:row>
                    <xdr:rowOff>12700</xdr:rowOff>
                  </from>
                  <to>
                    <xdr:col>5</xdr:col>
                    <xdr:colOff>330200</xdr:colOff>
                    <xdr:row>7</xdr:row>
                    <xdr:rowOff>228600</xdr:rowOff>
                  </to>
                </anchor>
              </controlPr>
            </control>
          </mc:Choice>
        </mc:AlternateContent>
        <mc:AlternateContent xmlns:mc="http://schemas.openxmlformats.org/markup-compatibility/2006">
          <mc:Choice Requires="x14">
            <control shapeId="1080" r:id="rId27" name="Check Box 56">
              <controlPr defaultSize="0" autoFill="0" autoLine="0" autoPict="0">
                <anchor moveWithCells="1">
                  <from>
                    <xdr:col>9</xdr:col>
                    <xdr:colOff>63500</xdr:colOff>
                    <xdr:row>4</xdr:row>
                    <xdr:rowOff>25400</xdr:rowOff>
                  </from>
                  <to>
                    <xdr:col>9</xdr:col>
                    <xdr:colOff>241300</xdr:colOff>
                    <xdr:row>4</xdr:row>
                    <xdr:rowOff>203200</xdr:rowOff>
                  </to>
                </anchor>
              </controlPr>
            </control>
          </mc:Choice>
        </mc:AlternateContent>
        <mc:AlternateContent xmlns:mc="http://schemas.openxmlformats.org/markup-compatibility/2006">
          <mc:Choice Requires="x14">
            <control shapeId="1081" r:id="rId28" name="Check Box 57">
              <controlPr defaultSize="0" autoFill="0" autoLine="0" autoPict="0">
                <anchor moveWithCells="1">
                  <from>
                    <xdr:col>9</xdr:col>
                    <xdr:colOff>63500</xdr:colOff>
                    <xdr:row>5</xdr:row>
                    <xdr:rowOff>12700</xdr:rowOff>
                  </from>
                  <to>
                    <xdr:col>9</xdr:col>
                    <xdr:colOff>342900</xdr:colOff>
                    <xdr:row>5</xdr:row>
                    <xdr:rowOff>203200</xdr:rowOff>
                  </to>
                </anchor>
              </controlPr>
            </control>
          </mc:Choice>
        </mc:AlternateContent>
        <mc:AlternateContent xmlns:mc="http://schemas.openxmlformats.org/markup-compatibility/2006">
          <mc:Choice Requires="x14">
            <control shapeId="1082" r:id="rId29" name="Check Box 58">
              <controlPr defaultSize="0" autoFill="0" autoLine="0" autoPict="0">
                <anchor moveWithCells="1">
                  <from>
                    <xdr:col>9</xdr:col>
                    <xdr:colOff>63500</xdr:colOff>
                    <xdr:row>6</xdr:row>
                    <xdr:rowOff>25400</xdr:rowOff>
                  </from>
                  <to>
                    <xdr:col>9</xdr:col>
                    <xdr:colOff>241300</xdr:colOff>
                    <xdr:row>6</xdr:row>
                    <xdr:rowOff>203200</xdr:rowOff>
                  </to>
                </anchor>
              </controlPr>
            </control>
          </mc:Choice>
        </mc:AlternateContent>
        <mc:AlternateContent xmlns:mc="http://schemas.openxmlformats.org/markup-compatibility/2006">
          <mc:Choice Requires="x14">
            <control shapeId="1083" r:id="rId30" name="Check Box 59">
              <controlPr defaultSize="0" autoFill="0" autoLine="0" autoPict="0">
                <anchor moveWithCells="1">
                  <from>
                    <xdr:col>9</xdr:col>
                    <xdr:colOff>63500</xdr:colOff>
                    <xdr:row>7</xdr:row>
                    <xdr:rowOff>12700</xdr:rowOff>
                  </from>
                  <to>
                    <xdr:col>9</xdr:col>
                    <xdr:colOff>279400</xdr:colOff>
                    <xdr:row>7</xdr:row>
                    <xdr:rowOff>203200</xdr:rowOff>
                  </to>
                </anchor>
              </controlPr>
            </control>
          </mc:Choice>
        </mc:AlternateContent>
        <mc:AlternateContent xmlns:mc="http://schemas.openxmlformats.org/markup-compatibility/2006">
          <mc:Choice Requires="x14">
            <control shapeId="1088" r:id="rId31" name="Check Box 64">
              <controlPr defaultSize="0" autoFill="0" autoLine="0" autoPict="0">
                <anchor moveWithCells="1">
                  <from>
                    <xdr:col>9</xdr:col>
                    <xdr:colOff>63500</xdr:colOff>
                    <xdr:row>4</xdr:row>
                    <xdr:rowOff>25400</xdr:rowOff>
                  </from>
                  <to>
                    <xdr:col>9</xdr:col>
                    <xdr:colOff>304800</xdr:colOff>
                    <xdr:row>4</xdr:row>
                    <xdr:rowOff>203200</xdr:rowOff>
                  </to>
                </anchor>
              </controlPr>
            </control>
          </mc:Choice>
        </mc:AlternateContent>
        <mc:AlternateContent xmlns:mc="http://schemas.openxmlformats.org/markup-compatibility/2006">
          <mc:Choice Requires="x14">
            <control shapeId="1090" r:id="rId32" name="Check Box 66">
              <controlPr defaultSize="0" autoFill="0" autoLine="0" autoPict="0">
                <anchor moveWithCells="1">
                  <from>
                    <xdr:col>9</xdr:col>
                    <xdr:colOff>63500</xdr:colOff>
                    <xdr:row>6</xdr:row>
                    <xdr:rowOff>12700</xdr:rowOff>
                  </from>
                  <to>
                    <xdr:col>10</xdr:col>
                    <xdr:colOff>38100</xdr:colOff>
                    <xdr:row>6</xdr:row>
                    <xdr:rowOff>203200</xdr:rowOff>
                  </to>
                </anchor>
              </controlPr>
            </control>
          </mc:Choice>
        </mc:AlternateContent>
        <mc:AlternateContent xmlns:mc="http://schemas.openxmlformats.org/markup-compatibility/2006">
          <mc:Choice Requires="x14">
            <control shapeId="1091" r:id="rId33" name="Check Box 67">
              <controlPr defaultSize="0" autoFill="0" autoLine="0" autoPict="0">
                <anchor moveWithCells="1">
                  <from>
                    <xdr:col>5</xdr:col>
                    <xdr:colOff>50800</xdr:colOff>
                    <xdr:row>19</xdr:row>
                    <xdr:rowOff>241300</xdr:rowOff>
                  </from>
                  <to>
                    <xdr:col>5</xdr:col>
                    <xdr:colOff>330200</xdr:colOff>
                    <xdr:row>20</xdr:row>
                    <xdr:rowOff>215900</xdr:rowOff>
                  </to>
                </anchor>
              </controlPr>
            </control>
          </mc:Choice>
        </mc:AlternateContent>
        <mc:AlternateContent xmlns:mc="http://schemas.openxmlformats.org/markup-compatibility/2006">
          <mc:Choice Requires="x14">
            <control shapeId="1101" r:id="rId34" name="Check Box 77">
              <controlPr defaultSize="0" autoFill="0" autoLine="0" autoPict="0">
                <anchor moveWithCells="1">
                  <from>
                    <xdr:col>9</xdr:col>
                    <xdr:colOff>63500</xdr:colOff>
                    <xdr:row>10</xdr:row>
                    <xdr:rowOff>25400</xdr:rowOff>
                  </from>
                  <to>
                    <xdr:col>9</xdr:col>
                    <xdr:colOff>304800</xdr:colOff>
                    <xdr:row>10</xdr:row>
                    <xdr:rowOff>228600</xdr:rowOff>
                  </to>
                </anchor>
              </controlPr>
            </control>
          </mc:Choice>
        </mc:AlternateContent>
        <mc:AlternateContent xmlns:mc="http://schemas.openxmlformats.org/markup-compatibility/2006">
          <mc:Choice Requires="x14">
            <control shapeId="1102" r:id="rId35" name="Check Box 78">
              <controlPr defaultSize="0" autoFill="0" autoLine="0" autoPict="0">
                <anchor moveWithCells="1">
                  <from>
                    <xdr:col>9</xdr:col>
                    <xdr:colOff>63500</xdr:colOff>
                    <xdr:row>11</xdr:row>
                    <xdr:rowOff>25400</xdr:rowOff>
                  </from>
                  <to>
                    <xdr:col>9</xdr:col>
                    <xdr:colOff>330200</xdr:colOff>
                    <xdr:row>12</xdr:row>
                    <xdr:rowOff>12700</xdr:rowOff>
                  </to>
                </anchor>
              </controlPr>
            </control>
          </mc:Choice>
        </mc:AlternateContent>
        <mc:AlternateContent xmlns:mc="http://schemas.openxmlformats.org/markup-compatibility/2006">
          <mc:Choice Requires="x14">
            <control shapeId="1103" r:id="rId36" name="Check Box 79">
              <controlPr defaultSize="0" autoFill="0" autoLine="0" autoPict="0">
                <anchor moveWithCells="1">
                  <from>
                    <xdr:col>9</xdr:col>
                    <xdr:colOff>63500</xdr:colOff>
                    <xdr:row>12</xdr:row>
                    <xdr:rowOff>25400</xdr:rowOff>
                  </from>
                  <to>
                    <xdr:col>9</xdr:col>
                    <xdr:colOff>330200</xdr:colOff>
                    <xdr:row>12</xdr:row>
                    <xdr:rowOff>228600</xdr:rowOff>
                  </to>
                </anchor>
              </controlPr>
            </control>
          </mc:Choice>
        </mc:AlternateContent>
        <mc:AlternateContent xmlns:mc="http://schemas.openxmlformats.org/markup-compatibility/2006">
          <mc:Choice Requires="x14">
            <control shapeId="1104" r:id="rId37" name="Check Box 80">
              <controlPr defaultSize="0" autoFill="0" autoLine="0" autoPict="0">
                <anchor moveWithCells="1">
                  <from>
                    <xdr:col>9</xdr:col>
                    <xdr:colOff>63500</xdr:colOff>
                    <xdr:row>13</xdr:row>
                    <xdr:rowOff>25400</xdr:rowOff>
                  </from>
                  <to>
                    <xdr:col>9</xdr:col>
                    <xdr:colOff>342900</xdr:colOff>
                    <xdr:row>13</xdr:row>
                    <xdr:rowOff>241300</xdr:rowOff>
                  </to>
                </anchor>
              </controlPr>
            </control>
          </mc:Choice>
        </mc:AlternateContent>
        <mc:AlternateContent xmlns:mc="http://schemas.openxmlformats.org/markup-compatibility/2006">
          <mc:Choice Requires="x14">
            <control shapeId="1105" r:id="rId38" name="Check Box 81">
              <controlPr defaultSize="0" autoFill="0" autoLine="0" autoPict="0">
                <anchor moveWithCells="1">
                  <from>
                    <xdr:col>9</xdr:col>
                    <xdr:colOff>63500</xdr:colOff>
                    <xdr:row>14</xdr:row>
                    <xdr:rowOff>25400</xdr:rowOff>
                  </from>
                  <to>
                    <xdr:col>9</xdr:col>
                    <xdr:colOff>355600</xdr:colOff>
                    <xdr:row>15</xdr:row>
                    <xdr:rowOff>0</xdr:rowOff>
                  </to>
                </anchor>
              </controlPr>
            </control>
          </mc:Choice>
        </mc:AlternateContent>
        <mc:AlternateContent xmlns:mc="http://schemas.openxmlformats.org/markup-compatibility/2006">
          <mc:Choice Requires="x14">
            <control shapeId="1110" r:id="rId39" name="Check Box 86">
              <controlPr defaultSize="0" autoFill="0" autoLine="0" autoPict="0" macro="[0]!チェック86_Click">
                <anchor moveWithCells="1">
                  <from>
                    <xdr:col>7</xdr:col>
                    <xdr:colOff>63500</xdr:colOff>
                    <xdr:row>10</xdr:row>
                    <xdr:rowOff>25400</xdr:rowOff>
                  </from>
                  <to>
                    <xdr:col>7</xdr:col>
                    <xdr:colOff>355600</xdr:colOff>
                    <xdr:row>11</xdr:row>
                    <xdr:rowOff>38100</xdr:rowOff>
                  </to>
                </anchor>
              </controlPr>
            </control>
          </mc:Choice>
        </mc:AlternateContent>
        <mc:AlternateContent xmlns:mc="http://schemas.openxmlformats.org/markup-compatibility/2006">
          <mc:Choice Requires="x14">
            <control shapeId="1111" r:id="rId40" name="Check Box 87">
              <controlPr defaultSize="0" autoFill="0" autoLine="0" autoPict="0">
                <anchor moveWithCells="1">
                  <from>
                    <xdr:col>7</xdr:col>
                    <xdr:colOff>63500</xdr:colOff>
                    <xdr:row>11</xdr:row>
                    <xdr:rowOff>25400</xdr:rowOff>
                  </from>
                  <to>
                    <xdr:col>7</xdr:col>
                    <xdr:colOff>292100</xdr:colOff>
                    <xdr:row>11</xdr:row>
                    <xdr:rowOff>241300</xdr:rowOff>
                  </to>
                </anchor>
              </controlPr>
            </control>
          </mc:Choice>
        </mc:AlternateContent>
        <mc:AlternateContent xmlns:mc="http://schemas.openxmlformats.org/markup-compatibility/2006">
          <mc:Choice Requires="x14">
            <control shapeId="1112" r:id="rId41" name="Check Box 88">
              <controlPr defaultSize="0" autoFill="0" autoLine="0" autoPict="0">
                <anchor moveWithCells="1">
                  <from>
                    <xdr:col>7</xdr:col>
                    <xdr:colOff>63500</xdr:colOff>
                    <xdr:row>12</xdr:row>
                    <xdr:rowOff>25400</xdr:rowOff>
                  </from>
                  <to>
                    <xdr:col>7</xdr:col>
                    <xdr:colOff>355600</xdr:colOff>
                    <xdr:row>13</xdr:row>
                    <xdr:rowOff>38100</xdr:rowOff>
                  </to>
                </anchor>
              </controlPr>
            </control>
          </mc:Choice>
        </mc:AlternateContent>
        <mc:AlternateContent xmlns:mc="http://schemas.openxmlformats.org/markup-compatibility/2006">
          <mc:Choice Requires="x14">
            <control shapeId="1113" r:id="rId42" name="Check Box 89">
              <controlPr defaultSize="0" autoFill="0" autoLine="0" autoPict="0">
                <anchor moveWithCells="1">
                  <from>
                    <xdr:col>7</xdr:col>
                    <xdr:colOff>63500</xdr:colOff>
                    <xdr:row>13</xdr:row>
                    <xdr:rowOff>25400</xdr:rowOff>
                  </from>
                  <to>
                    <xdr:col>7</xdr:col>
                    <xdr:colOff>355600</xdr:colOff>
                    <xdr:row>14</xdr:row>
                    <xdr:rowOff>38100</xdr:rowOff>
                  </to>
                </anchor>
              </controlPr>
            </control>
          </mc:Choice>
        </mc:AlternateContent>
        <mc:AlternateContent xmlns:mc="http://schemas.openxmlformats.org/markup-compatibility/2006">
          <mc:Choice Requires="x14">
            <control shapeId="1114" r:id="rId43" name="Check Box 90">
              <controlPr defaultSize="0" autoFill="0" autoLine="0" autoPict="0">
                <anchor moveWithCells="1">
                  <from>
                    <xdr:col>7</xdr:col>
                    <xdr:colOff>63500</xdr:colOff>
                    <xdr:row>14</xdr:row>
                    <xdr:rowOff>25400</xdr:rowOff>
                  </from>
                  <to>
                    <xdr:col>7</xdr:col>
                    <xdr:colOff>355600</xdr:colOff>
                    <xdr:row>15</xdr:row>
                    <xdr:rowOff>38100</xdr:rowOff>
                  </to>
                </anchor>
              </controlPr>
            </control>
          </mc:Choice>
        </mc:AlternateContent>
        <mc:AlternateContent xmlns:mc="http://schemas.openxmlformats.org/markup-compatibility/2006">
          <mc:Choice Requires="x14">
            <control shapeId="1115" r:id="rId44" name="Check Box 91">
              <controlPr defaultSize="0" autoFill="0" autoLine="0" autoPict="0">
                <anchor moveWithCells="1">
                  <from>
                    <xdr:col>5</xdr:col>
                    <xdr:colOff>63500</xdr:colOff>
                    <xdr:row>10</xdr:row>
                    <xdr:rowOff>12700</xdr:rowOff>
                  </from>
                  <to>
                    <xdr:col>5</xdr:col>
                    <xdr:colOff>406400</xdr:colOff>
                    <xdr:row>11</xdr:row>
                    <xdr:rowOff>12700</xdr:rowOff>
                  </to>
                </anchor>
              </controlPr>
            </control>
          </mc:Choice>
        </mc:AlternateContent>
        <mc:AlternateContent xmlns:mc="http://schemas.openxmlformats.org/markup-compatibility/2006">
          <mc:Choice Requires="x14">
            <control shapeId="1116" r:id="rId45" name="Check Box 92">
              <controlPr defaultSize="0" autoFill="0" autoLine="0" autoPict="0">
                <anchor moveWithCells="1">
                  <from>
                    <xdr:col>5</xdr:col>
                    <xdr:colOff>63500</xdr:colOff>
                    <xdr:row>11</xdr:row>
                    <xdr:rowOff>12700</xdr:rowOff>
                  </from>
                  <to>
                    <xdr:col>5</xdr:col>
                    <xdr:colOff>406400</xdr:colOff>
                    <xdr:row>12</xdr:row>
                    <xdr:rowOff>12700</xdr:rowOff>
                  </to>
                </anchor>
              </controlPr>
            </control>
          </mc:Choice>
        </mc:AlternateContent>
        <mc:AlternateContent xmlns:mc="http://schemas.openxmlformats.org/markup-compatibility/2006">
          <mc:Choice Requires="x14">
            <control shapeId="1117" r:id="rId46" name="Check Box 93">
              <controlPr defaultSize="0" autoFill="0" autoLine="0" autoPict="0">
                <anchor moveWithCells="1">
                  <from>
                    <xdr:col>5</xdr:col>
                    <xdr:colOff>63500</xdr:colOff>
                    <xdr:row>12</xdr:row>
                    <xdr:rowOff>12700</xdr:rowOff>
                  </from>
                  <to>
                    <xdr:col>5</xdr:col>
                    <xdr:colOff>406400</xdr:colOff>
                    <xdr:row>13</xdr:row>
                    <xdr:rowOff>12700</xdr:rowOff>
                  </to>
                </anchor>
              </controlPr>
            </control>
          </mc:Choice>
        </mc:AlternateContent>
        <mc:AlternateContent xmlns:mc="http://schemas.openxmlformats.org/markup-compatibility/2006">
          <mc:Choice Requires="x14">
            <control shapeId="1118" r:id="rId47" name="Check Box 94">
              <controlPr defaultSize="0" autoFill="0" autoLine="0" autoPict="0">
                <anchor moveWithCells="1">
                  <from>
                    <xdr:col>5</xdr:col>
                    <xdr:colOff>63500</xdr:colOff>
                    <xdr:row>13</xdr:row>
                    <xdr:rowOff>12700</xdr:rowOff>
                  </from>
                  <to>
                    <xdr:col>5</xdr:col>
                    <xdr:colOff>368300</xdr:colOff>
                    <xdr:row>14</xdr:row>
                    <xdr:rowOff>25400</xdr:rowOff>
                  </to>
                </anchor>
              </controlPr>
            </control>
          </mc:Choice>
        </mc:AlternateContent>
        <mc:AlternateContent xmlns:mc="http://schemas.openxmlformats.org/markup-compatibility/2006">
          <mc:Choice Requires="x14">
            <control shapeId="1119" r:id="rId48" name="Check Box 95">
              <controlPr defaultSize="0" autoFill="0" autoLine="0" autoPict="0">
                <anchor moveWithCells="1">
                  <from>
                    <xdr:col>5</xdr:col>
                    <xdr:colOff>63500</xdr:colOff>
                    <xdr:row>14</xdr:row>
                    <xdr:rowOff>12700</xdr:rowOff>
                  </from>
                  <to>
                    <xdr:col>5</xdr:col>
                    <xdr:colOff>368300</xdr:colOff>
                    <xdr:row>15</xdr:row>
                    <xdr:rowOff>25400</xdr:rowOff>
                  </to>
                </anchor>
              </controlPr>
            </control>
          </mc:Choice>
        </mc:AlternateContent>
        <mc:AlternateContent xmlns:mc="http://schemas.openxmlformats.org/markup-compatibility/2006">
          <mc:Choice Requires="x14">
            <control shapeId="1124" r:id="rId49" name="Check Box 100">
              <controlPr defaultSize="0" autoFill="0" autoLine="0" autoPict="0">
                <anchor moveWithCells="1">
                  <from>
                    <xdr:col>5</xdr:col>
                    <xdr:colOff>50800</xdr:colOff>
                    <xdr:row>24</xdr:row>
                    <xdr:rowOff>12700</xdr:rowOff>
                  </from>
                  <to>
                    <xdr:col>5</xdr:col>
                    <xdr:colOff>279400</xdr:colOff>
                    <xdr:row>25</xdr:row>
                    <xdr:rowOff>0</xdr:rowOff>
                  </to>
                </anchor>
              </controlPr>
            </control>
          </mc:Choice>
        </mc:AlternateContent>
        <mc:AlternateContent xmlns:mc="http://schemas.openxmlformats.org/markup-compatibility/2006">
          <mc:Choice Requires="x14">
            <control shapeId="1126" r:id="rId50" name="Check Box 102">
              <controlPr defaultSize="0" autoFill="0" autoLine="0" autoPict="0">
                <anchor moveWithCells="1">
                  <from>
                    <xdr:col>5</xdr:col>
                    <xdr:colOff>50800</xdr:colOff>
                    <xdr:row>26</xdr:row>
                    <xdr:rowOff>12700</xdr:rowOff>
                  </from>
                  <to>
                    <xdr:col>5</xdr:col>
                    <xdr:colOff>279400</xdr:colOff>
                    <xdr:row>27</xdr:row>
                    <xdr:rowOff>0</xdr:rowOff>
                  </to>
                </anchor>
              </controlPr>
            </control>
          </mc:Choice>
        </mc:AlternateContent>
        <mc:AlternateContent xmlns:mc="http://schemas.openxmlformats.org/markup-compatibility/2006">
          <mc:Choice Requires="x14">
            <control shapeId="1127" r:id="rId51" name="Check Box 103">
              <controlPr defaultSize="0" autoFill="0" autoLine="0" autoPict="0">
                <anchor moveWithCells="1">
                  <from>
                    <xdr:col>5</xdr:col>
                    <xdr:colOff>50800</xdr:colOff>
                    <xdr:row>27</xdr:row>
                    <xdr:rowOff>12700</xdr:rowOff>
                  </from>
                  <to>
                    <xdr:col>5</xdr:col>
                    <xdr:colOff>279400</xdr:colOff>
                    <xdr:row>28</xdr:row>
                    <xdr:rowOff>0</xdr:rowOff>
                  </to>
                </anchor>
              </controlPr>
            </control>
          </mc:Choice>
        </mc:AlternateContent>
        <mc:AlternateContent xmlns:mc="http://schemas.openxmlformats.org/markup-compatibility/2006">
          <mc:Choice Requires="x14">
            <control shapeId="1128" r:id="rId52" name="Check Box 104">
              <controlPr defaultSize="0" autoFill="0" autoLine="0" autoPict="0">
                <anchor moveWithCells="1">
                  <from>
                    <xdr:col>5</xdr:col>
                    <xdr:colOff>50800</xdr:colOff>
                    <xdr:row>28</xdr:row>
                    <xdr:rowOff>12700</xdr:rowOff>
                  </from>
                  <to>
                    <xdr:col>5</xdr:col>
                    <xdr:colOff>279400</xdr:colOff>
                    <xdr:row>29</xdr:row>
                    <xdr:rowOff>0</xdr:rowOff>
                  </to>
                </anchor>
              </controlPr>
            </control>
          </mc:Choice>
        </mc:AlternateContent>
        <mc:AlternateContent xmlns:mc="http://schemas.openxmlformats.org/markup-compatibility/2006">
          <mc:Choice Requires="x14">
            <control shapeId="1129" r:id="rId53" name="Check Box 105">
              <controlPr defaultSize="0" autoFill="0" autoLine="0" autoPict="0">
                <anchor moveWithCells="1">
                  <from>
                    <xdr:col>5</xdr:col>
                    <xdr:colOff>50800</xdr:colOff>
                    <xdr:row>25</xdr:row>
                    <xdr:rowOff>12700</xdr:rowOff>
                  </from>
                  <to>
                    <xdr:col>5</xdr:col>
                    <xdr:colOff>279400</xdr:colOff>
                    <xdr:row>26</xdr:row>
                    <xdr:rowOff>0</xdr:rowOff>
                  </to>
                </anchor>
              </controlPr>
            </control>
          </mc:Choice>
        </mc:AlternateContent>
        <mc:AlternateContent xmlns:mc="http://schemas.openxmlformats.org/markup-compatibility/2006">
          <mc:Choice Requires="x14">
            <control shapeId="1130" r:id="rId54" name="Check Box 106">
              <controlPr defaultSize="0" autoFill="0" autoLine="0" autoPict="0">
                <anchor moveWithCells="1">
                  <from>
                    <xdr:col>5</xdr:col>
                    <xdr:colOff>50800</xdr:colOff>
                    <xdr:row>26</xdr:row>
                    <xdr:rowOff>12700</xdr:rowOff>
                  </from>
                  <to>
                    <xdr:col>5</xdr:col>
                    <xdr:colOff>279400</xdr:colOff>
                    <xdr:row>27</xdr:row>
                    <xdr:rowOff>0</xdr:rowOff>
                  </to>
                </anchor>
              </controlPr>
            </control>
          </mc:Choice>
        </mc:AlternateContent>
        <mc:AlternateContent xmlns:mc="http://schemas.openxmlformats.org/markup-compatibility/2006">
          <mc:Choice Requires="x14">
            <control shapeId="1131" r:id="rId55" name="Check Box 107">
              <controlPr defaultSize="0" autoFill="0" autoLine="0" autoPict="0">
                <anchor moveWithCells="1">
                  <from>
                    <xdr:col>7</xdr:col>
                    <xdr:colOff>50800</xdr:colOff>
                    <xdr:row>24</xdr:row>
                    <xdr:rowOff>12700</xdr:rowOff>
                  </from>
                  <to>
                    <xdr:col>7</xdr:col>
                    <xdr:colOff>279400</xdr:colOff>
                    <xdr:row>25</xdr:row>
                    <xdr:rowOff>0</xdr:rowOff>
                  </to>
                </anchor>
              </controlPr>
            </control>
          </mc:Choice>
        </mc:AlternateContent>
        <mc:AlternateContent xmlns:mc="http://schemas.openxmlformats.org/markup-compatibility/2006">
          <mc:Choice Requires="x14">
            <control shapeId="1132" r:id="rId56" name="Check Box 108">
              <controlPr defaultSize="0" autoFill="0" autoLine="0" autoPict="0">
                <anchor moveWithCells="1">
                  <from>
                    <xdr:col>7</xdr:col>
                    <xdr:colOff>50800</xdr:colOff>
                    <xdr:row>25</xdr:row>
                    <xdr:rowOff>12700</xdr:rowOff>
                  </from>
                  <to>
                    <xdr:col>7</xdr:col>
                    <xdr:colOff>279400</xdr:colOff>
                    <xdr:row>26</xdr:row>
                    <xdr:rowOff>0</xdr:rowOff>
                  </to>
                </anchor>
              </controlPr>
            </control>
          </mc:Choice>
        </mc:AlternateContent>
        <mc:AlternateContent xmlns:mc="http://schemas.openxmlformats.org/markup-compatibility/2006">
          <mc:Choice Requires="x14">
            <control shapeId="1133" r:id="rId57" name="Check Box 109">
              <controlPr defaultSize="0" autoFill="0" autoLine="0" autoPict="0">
                <anchor moveWithCells="1">
                  <from>
                    <xdr:col>7</xdr:col>
                    <xdr:colOff>50800</xdr:colOff>
                    <xdr:row>26</xdr:row>
                    <xdr:rowOff>12700</xdr:rowOff>
                  </from>
                  <to>
                    <xdr:col>7</xdr:col>
                    <xdr:colOff>279400</xdr:colOff>
                    <xdr:row>27</xdr:row>
                    <xdr:rowOff>0</xdr:rowOff>
                  </to>
                </anchor>
              </controlPr>
            </control>
          </mc:Choice>
        </mc:AlternateContent>
        <mc:AlternateContent xmlns:mc="http://schemas.openxmlformats.org/markup-compatibility/2006">
          <mc:Choice Requires="x14">
            <control shapeId="1134" r:id="rId58" name="Check Box 110">
              <controlPr defaultSize="0" autoFill="0" autoLine="0" autoPict="0">
                <anchor moveWithCells="1">
                  <from>
                    <xdr:col>7</xdr:col>
                    <xdr:colOff>50800</xdr:colOff>
                    <xdr:row>27</xdr:row>
                    <xdr:rowOff>12700</xdr:rowOff>
                  </from>
                  <to>
                    <xdr:col>7</xdr:col>
                    <xdr:colOff>279400</xdr:colOff>
                    <xdr:row>28</xdr:row>
                    <xdr:rowOff>0</xdr:rowOff>
                  </to>
                </anchor>
              </controlPr>
            </control>
          </mc:Choice>
        </mc:AlternateContent>
        <mc:AlternateContent xmlns:mc="http://schemas.openxmlformats.org/markup-compatibility/2006">
          <mc:Choice Requires="x14">
            <control shapeId="1135" r:id="rId59" name="Check Box 111">
              <controlPr defaultSize="0" autoFill="0" autoLine="0" autoPict="0">
                <anchor moveWithCells="1">
                  <from>
                    <xdr:col>7</xdr:col>
                    <xdr:colOff>50800</xdr:colOff>
                    <xdr:row>28</xdr:row>
                    <xdr:rowOff>12700</xdr:rowOff>
                  </from>
                  <to>
                    <xdr:col>7</xdr:col>
                    <xdr:colOff>279400</xdr:colOff>
                    <xdr:row>29</xdr:row>
                    <xdr:rowOff>0</xdr:rowOff>
                  </to>
                </anchor>
              </controlPr>
            </control>
          </mc:Choice>
        </mc:AlternateContent>
        <mc:AlternateContent xmlns:mc="http://schemas.openxmlformats.org/markup-compatibility/2006">
          <mc:Choice Requires="x14">
            <control shapeId="1136" r:id="rId60" name="Check Box 112">
              <controlPr defaultSize="0" autoFill="0" autoLine="0" autoPict="0">
                <anchor moveWithCells="1">
                  <from>
                    <xdr:col>9</xdr:col>
                    <xdr:colOff>50800</xdr:colOff>
                    <xdr:row>24</xdr:row>
                    <xdr:rowOff>12700</xdr:rowOff>
                  </from>
                  <to>
                    <xdr:col>9</xdr:col>
                    <xdr:colOff>279400</xdr:colOff>
                    <xdr:row>25</xdr:row>
                    <xdr:rowOff>0</xdr:rowOff>
                  </to>
                </anchor>
              </controlPr>
            </control>
          </mc:Choice>
        </mc:AlternateContent>
        <mc:AlternateContent xmlns:mc="http://schemas.openxmlformats.org/markup-compatibility/2006">
          <mc:Choice Requires="x14">
            <control shapeId="1137" r:id="rId61" name="Check Box 113">
              <controlPr defaultSize="0" autoFill="0" autoLine="0" autoPict="0">
                <anchor moveWithCells="1">
                  <from>
                    <xdr:col>9</xdr:col>
                    <xdr:colOff>50800</xdr:colOff>
                    <xdr:row>25</xdr:row>
                    <xdr:rowOff>12700</xdr:rowOff>
                  </from>
                  <to>
                    <xdr:col>9</xdr:col>
                    <xdr:colOff>279400</xdr:colOff>
                    <xdr:row>26</xdr:row>
                    <xdr:rowOff>0</xdr:rowOff>
                  </to>
                </anchor>
              </controlPr>
            </control>
          </mc:Choice>
        </mc:AlternateContent>
        <mc:AlternateContent xmlns:mc="http://schemas.openxmlformats.org/markup-compatibility/2006">
          <mc:Choice Requires="x14">
            <control shapeId="1138" r:id="rId62" name="Check Box 114">
              <controlPr defaultSize="0" autoFill="0" autoLine="0" autoPict="0">
                <anchor moveWithCells="1">
                  <from>
                    <xdr:col>9</xdr:col>
                    <xdr:colOff>50800</xdr:colOff>
                    <xdr:row>26</xdr:row>
                    <xdr:rowOff>12700</xdr:rowOff>
                  </from>
                  <to>
                    <xdr:col>9</xdr:col>
                    <xdr:colOff>279400</xdr:colOff>
                    <xdr:row>27</xdr:row>
                    <xdr:rowOff>0</xdr:rowOff>
                  </to>
                </anchor>
              </controlPr>
            </control>
          </mc:Choice>
        </mc:AlternateContent>
        <mc:AlternateContent xmlns:mc="http://schemas.openxmlformats.org/markup-compatibility/2006">
          <mc:Choice Requires="x14">
            <control shapeId="1139" r:id="rId63" name="Check Box 115">
              <controlPr defaultSize="0" autoFill="0" autoLine="0" autoPict="0">
                <anchor moveWithCells="1">
                  <from>
                    <xdr:col>9</xdr:col>
                    <xdr:colOff>50800</xdr:colOff>
                    <xdr:row>27</xdr:row>
                    <xdr:rowOff>12700</xdr:rowOff>
                  </from>
                  <to>
                    <xdr:col>9</xdr:col>
                    <xdr:colOff>279400</xdr:colOff>
                    <xdr:row>28</xdr:row>
                    <xdr:rowOff>0</xdr:rowOff>
                  </to>
                </anchor>
              </controlPr>
            </control>
          </mc:Choice>
        </mc:AlternateContent>
        <mc:AlternateContent xmlns:mc="http://schemas.openxmlformats.org/markup-compatibility/2006">
          <mc:Choice Requires="x14">
            <control shapeId="1140" r:id="rId64" name="Check Box 116">
              <controlPr defaultSize="0" autoFill="0" autoLine="0" autoPict="0">
                <anchor moveWithCells="1">
                  <from>
                    <xdr:col>9</xdr:col>
                    <xdr:colOff>50800</xdr:colOff>
                    <xdr:row>28</xdr:row>
                    <xdr:rowOff>12700</xdr:rowOff>
                  </from>
                  <to>
                    <xdr:col>9</xdr:col>
                    <xdr:colOff>279400</xdr:colOff>
                    <xdr:row>29</xdr:row>
                    <xdr:rowOff>0</xdr:rowOff>
                  </to>
                </anchor>
              </controlPr>
            </control>
          </mc:Choice>
        </mc:AlternateContent>
        <mc:AlternateContent xmlns:mc="http://schemas.openxmlformats.org/markup-compatibility/2006">
          <mc:Choice Requires="x14">
            <control shapeId="1156" r:id="rId65" name="Check Box 132">
              <controlPr defaultSize="0" autoFill="0" autoLine="0" autoPict="0">
                <anchor moveWithCells="1">
                  <from>
                    <xdr:col>5</xdr:col>
                    <xdr:colOff>50800</xdr:colOff>
                    <xdr:row>46</xdr:row>
                    <xdr:rowOff>12700</xdr:rowOff>
                  </from>
                  <to>
                    <xdr:col>5</xdr:col>
                    <xdr:colOff>279400</xdr:colOff>
                    <xdr:row>47</xdr:row>
                    <xdr:rowOff>0</xdr:rowOff>
                  </to>
                </anchor>
              </controlPr>
            </control>
          </mc:Choice>
        </mc:AlternateContent>
        <mc:AlternateContent xmlns:mc="http://schemas.openxmlformats.org/markup-compatibility/2006">
          <mc:Choice Requires="x14">
            <control shapeId="1157" r:id="rId66" name="Check Box 133">
              <controlPr defaultSize="0" autoFill="0" autoLine="0" autoPict="0">
                <anchor moveWithCells="1">
                  <from>
                    <xdr:col>7</xdr:col>
                    <xdr:colOff>50800</xdr:colOff>
                    <xdr:row>46</xdr:row>
                    <xdr:rowOff>12700</xdr:rowOff>
                  </from>
                  <to>
                    <xdr:col>7</xdr:col>
                    <xdr:colOff>279400</xdr:colOff>
                    <xdr:row>47</xdr:row>
                    <xdr:rowOff>0</xdr:rowOff>
                  </to>
                </anchor>
              </controlPr>
            </control>
          </mc:Choice>
        </mc:AlternateContent>
        <mc:AlternateContent xmlns:mc="http://schemas.openxmlformats.org/markup-compatibility/2006">
          <mc:Choice Requires="x14">
            <control shapeId="1158" r:id="rId67" name="Check Box 134">
              <controlPr defaultSize="0" autoFill="0" autoLine="0" autoPict="0">
                <anchor moveWithCells="1">
                  <from>
                    <xdr:col>9</xdr:col>
                    <xdr:colOff>50800</xdr:colOff>
                    <xdr:row>46</xdr:row>
                    <xdr:rowOff>12700</xdr:rowOff>
                  </from>
                  <to>
                    <xdr:col>9</xdr:col>
                    <xdr:colOff>279400</xdr:colOff>
                    <xdr:row>47</xdr:row>
                    <xdr:rowOff>0</xdr:rowOff>
                  </to>
                </anchor>
              </controlPr>
            </control>
          </mc:Choice>
        </mc:AlternateContent>
        <mc:AlternateContent xmlns:mc="http://schemas.openxmlformats.org/markup-compatibility/2006">
          <mc:Choice Requires="x14">
            <control shapeId="1163" r:id="rId68" name="Check Box 139">
              <controlPr defaultSize="0" autoFill="0" autoLine="0" autoPict="0">
                <anchor moveWithCells="1">
                  <from>
                    <xdr:col>5</xdr:col>
                    <xdr:colOff>50800</xdr:colOff>
                    <xdr:row>50</xdr:row>
                    <xdr:rowOff>0</xdr:rowOff>
                  </from>
                  <to>
                    <xdr:col>5</xdr:col>
                    <xdr:colOff>279400</xdr:colOff>
                    <xdr:row>50</xdr:row>
                    <xdr:rowOff>228600</xdr:rowOff>
                  </to>
                </anchor>
              </controlPr>
            </control>
          </mc:Choice>
        </mc:AlternateContent>
        <mc:AlternateContent xmlns:mc="http://schemas.openxmlformats.org/markup-compatibility/2006">
          <mc:Choice Requires="x14">
            <control shapeId="1165" r:id="rId69" name="Check Box 141">
              <controlPr defaultSize="0" autoFill="0" autoLine="0" autoPict="0">
                <anchor moveWithCells="1">
                  <from>
                    <xdr:col>5</xdr:col>
                    <xdr:colOff>50800</xdr:colOff>
                    <xdr:row>50</xdr:row>
                    <xdr:rowOff>12700</xdr:rowOff>
                  </from>
                  <to>
                    <xdr:col>5</xdr:col>
                    <xdr:colOff>279400</xdr:colOff>
                    <xdr:row>51</xdr:row>
                    <xdr:rowOff>0</xdr:rowOff>
                  </to>
                </anchor>
              </controlPr>
            </control>
          </mc:Choice>
        </mc:AlternateContent>
        <mc:AlternateContent xmlns:mc="http://schemas.openxmlformats.org/markup-compatibility/2006">
          <mc:Choice Requires="x14">
            <control shapeId="1168" r:id="rId70" name="Check Box 144">
              <controlPr defaultSize="0" autoFill="0" autoLine="0" autoPict="0">
                <anchor moveWithCells="1">
                  <from>
                    <xdr:col>7</xdr:col>
                    <xdr:colOff>50800</xdr:colOff>
                    <xdr:row>50</xdr:row>
                    <xdr:rowOff>0</xdr:rowOff>
                  </from>
                  <to>
                    <xdr:col>7</xdr:col>
                    <xdr:colOff>279400</xdr:colOff>
                    <xdr:row>50</xdr:row>
                    <xdr:rowOff>228600</xdr:rowOff>
                  </to>
                </anchor>
              </controlPr>
            </control>
          </mc:Choice>
        </mc:AlternateContent>
        <mc:AlternateContent xmlns:mc="http://schemas.openxmlformats.org/markup-compatibility/2006">
          <mc:Choice Requires="x14">
            <control shapeId="1170" r:id="rId71" name="Check Box 146">
              <controlPr defaultSize="0" autoFill="0" autoLine="0" autoPict="0">
                <anchor moveWithCells="1">
                  <from>
                    <xdr:col>9</xdr:col>
                    <xdr:colOff>50800</xdr:colOff>
                    <xdr:row>50</xdr:row>
                    <xdr:rowOff>0</xdr:rowOff>
                  </from>
                  <to>
                    <xdr:col>9</xdr:col>
                    <xdr:colOff>279400</xdr:colOff>
                    <xdr:row>50</xdr:row>
                    <xdr:rowOff>228600</xdr:rowOff>
                  </to>
                </anchor>
              </controlPr>
            </control>
          </mc:Choice>
        </mc:AlternateContent>
        <mc:AlternateContent xmlns:mc="http://schemas.openxmlformats.org/markup-compatibility/2006">
          <mc:Choice Requires="x14">
            <control shapeId="1172" r:id="rId72" name="Check Box 148">
              <controlPr defaultSize="0" autoFill="0" autoLine="0" autoPict="0">
                <anchor moveWithCells="1">
                  <from>
                    <xdr:col>9</xdr:col>
                    <xdr:colOff>50800</xdr:colOff>
                    <xdr:row>50</xdr:row>
                    <xdr:rowOff>12700</xdr:rowOff>
                  </from>
                  <to>
                    <xdr:col>9</xdr:col>
                    <xdr:colOff>279400</xdr:colOff>
                    <xdr:row>51</xdr:row>
                    <xdr:rowOff>0</xdr:rowOff>
                  </to>
                </anchor>
              </controlPr>
            </control>
          </mc:Choice>
        </mc:AlternateContent>
        <mc:AlternateContent xmlns:mc="http://schemas.openxmlformats.org/markup-compatibility/2006">
          <mc:Choice Requires="x14">
            <control shapeId="1174" r:id="rId73" name="Check Box 150">
              <controlPr defaultSize="0" autoFill="0" autoLine="0" autoPict="0">
                <anchor moveWithCells="1">
                  <from>
                    <xdr:col>7</xdr:col>
                    <xdr:colOff>50800</xdr:colOff>
                    <xdr:row>50</xdr:row>
                    <xdr:rowOff>12700</xdr:rowOff>
                  </from>
                  <to>
                    <xdr:col>7</xdr:col>
                    <xdr:colOff>279400</xdr:colOff>
                    <xdr:row>51</xdr:row>
                    <xdr:rowOff>0</xdr:rowOff>
                  </to>
                </anchor>
              </controlPr>
            </control>
          </mc:Choice>
        </mc:AlternateContent>
        <mc:AlternateContent xmlns:mc="http://schemas.openxmlformats.org/markup-compatibility/2006">
          <mc:Choice Requires="x14">
            <control shapeId="1176" r:id="rId74" name="Check Box 152">
              <controlPr defaultSize="0" autoFill="0" autoLine="0" autoPict="0">
                <anchor moveWithCells="1">
                  <from>
                    <xdr:col>5</xdr:col>
                    <xdr:colOff>50800</xdr:colOff>
                    <xdr:row>53</xdr:row>
                    <xdr:rowOff>12700</xdr:rowOff>
                  </from>
                  <to>
                    <xdr:col>5</xdr:col>
                    <xdr:colOff>279400</xdr:colOff>
                    <xdr:row>54</xdr:row>
                    <xdr:rowOff>0</xdr:rowOff>
                  </to>
                </anchor>
              </controlPr>
            </control>
          </mc:Choice>
        </mc:AlternateContent>
        <mc:AlternateContent xmlns:mc="http://schemas.openxmlformats.org/markup-compatibility/2006">
          <mc:Choice Requires="x14">
            <control shapeId="1178" r:id="rId75" name="Check Box 154">
              <controlPr defaultSize="0" autoFill="0" autoLine="0" autoPict="0">
                <anchor moveWithCells="1">
                  <from>
                    <xdr:col>7</xdr:col>
                    <xdr:colOff>50800</xdr:colOff>
                    <xdr:row>53</xdr:row>
                    <xdr:rowOff>12700</xdr:rowOff>
                  </from>
                  <to>
                    <xdr:col>7</xdr:col>
                    <xdr:colOff>279400</xdr:colOff>
                    <xdr:row>54</xdr:row>
                    <xdr:rowOff>0</xdr:rowOff>
                  </to>
                </anchor>
              </controlPr>
            </control>
          </mc:Choice>
        </mc:AlternateContent>
        <mc:AlternateContent xmlns:mc="http://schemas.openxmlformats.org/markup-compatibility/2006">
          <mc:Choice Requires="x14">
            <control shapeId="1180" r:id="rId76" name="Check Box 156">
              <controlPr defaultSize="0" autoFill="0" autoLine="0" autoPict="0">
                <anchor moveWithCells="1">
                  <from>
                    <xdr:col>9</xdr:col>
                    <xdr:colOff>50800</xdr:colOff>
                    <xdr:row>53</xdr:row>
                    <xdr:rowOff>12700</xdr:rowOff>
                  </from>
                  <to>
                    <xdr:col>9</xdr:col>
                    <xdr:colOff>279400</xdr:colOff>
                    <xdr:row>54</xdr:row>
                    <xdr:rowOff>0</xdr:rowOff>
                  </to>
                </anchor>
              </controlPr>
            </control>
          </mc:Choice>
        </mc:AlternateContent>
        <mc:AlternateContent xmlns:mc="http://schemas.openxmlformats.org/markup-compatibility/2006">
          <mc:Choice Requires="x14">
            <control shapeId="1182" r:id="rId77" name="Check Box 158">
              <controlPr defaultSize="0" autoFill="0" autoLine="0" autoPict="0">
                <anchor moveWithCells="1">
                  <from>
                    <xdr:col>9</xdr:col>
                    <xdr:colOff>50800</xdr:colOff>
                    <xdr:row>60</xdr:row>
                    <xdr:rowOff>12700</xdr:rowOff>
                  </from>
                  <to>
                    <xdr:col>9</xdr:col>
                    <xdr:colOff>279400</xdr:colOff>
                    <xdr:row>61</xdr:row>
                    <xdr:rowOff>0</xdr:rowOff>
                  </to>
                </anchor>
              </controlPr>
            </control>
          </mc:Choice>
        </mc:AlternateContent>
        <mc:AlternateContent xmlns:mc="http://schemas.openxmlformats.org/markup-compatibility/2006">
          <mc:Choice Requires="x14">
            <control shapeId="1184" r:id="rId78" name="Check Box 160">
              <controlPr defaultSize="0" autoFill="0" autoLine="0" autoPict="0">
                <anchor moveWithCells="1">
                  <from>
                    <xdr:col>7</xdr:col>
                    <xdr:colOff>50800</xdr:colOff>
                    <xdr:row>60</xdr:row>
                    <xdr:rowOff>12700</xdr:rowOff>
                  </from>
                  <to>
                    <xdr:col>7</xdr:col>
                    <xdr:colOff>279400</xdr:colOff>
                    <xdr:row>61</xdr:row>
                    <xdr:rowOff>0</xdr:rowOff>
                  </to>
                </anchor>
              </controlPr>
            </control>
          </mc:Choice>
        </mc:AlternateContent>
        <mc:AlternateContent xmlns:mc="http://schemas.openxmlformats.org/markup-compatibility/2006">
          <mc:Choice Requires="x14">
            <control shapeId="1186" r:id="rId79" name="Check Box 162">
              <controlPr defaultSize="0" autoFill="0" autoLine="0" autoPict="0">
                <anchor moveWithCells="1">
                  <from>
                    <xdr:col>5</xdr:col>
                    <xdr:colOff>50800</xdr:colOff>
                    <xdr:row>60</xdr:row>
                    <xdr:rowOff>12700</xdr:rowOff>
                  </from>
                  <to>
                    <xdr:col>5</xdr:col>
                    <xdr:colOff>279400</xdr:colOff>
                    <xdr:row>61</xdr:row>
                    <xdr:rowOff>0</xdr:rowOff>
                  </to>
                </anchor>
              </controlPr>
            </control>
          </mc:Choice>
        </mc:AlternateContent>
        <mc:AlternateContent xmlns:mc="http://schemas.openxmlformats.org/markup-compatibility/2006">
          <mc:Choice Requires="x14">
            <control shapeId="1188" r:id="rId80" name="Check Box 164">
              <controlPr defaultSize="0" autoFill="0" autoLine="0" autoPict="0">
                <anchor moveWithCells="1">
                  <from>
                    <xdr:col>5</xdr:col>
                    <xdr:colOff>50800</xdr:colOff>
                    <xdr:row>63</xdr:row>
                    <xdr:rowOff>12700</xdr:rowOff>
                  </from>
                  <to>
                    <xdr:col>5</xdr:col>
                    <xdr:colOff>279400</xdr:colOff>
                    <xdr:row>64</xdr:row>
                    <xdr:rowOff>0</xdr:rowOff>
                  </to>
                </anchor>
              </controlPr>
            </control>
          </mc:Choice>
        </mc:AlternateContent>
        <mc:AlternateContent xmlns:mc="http://schemas.openxmlformats.org/markup-compatibility/2006">
          <mc:Choice Requires="x14">
            <control shapeId="1190" r:id="rId81" name="Check Box 166">
              <controlPr defaultSize="0" autoFill="0" autoLine="0" autoPict="0">
                <anchor moveWithCells="1">
                  <from>
                    <xdr:col>5</xdr:col>
                    <xdr:colOff>50800</xdr:colOff>
                    <xdr:row>64</xdr:row>
                    <xdr:rowOff>12700</xdr:rowOff>
                  </from>
                  <to>
                    <xdr:col>5</xdr:col>
                    <xdr:colOff>279400</xdr:colOff>
                    <xdr:row>65</xdr:row>
                    <xdr:rowOff>0</xdr:rowOff>
                  </to>
                </anchor>
              </controlPr>
            </control>
          </mc:Choice>
        </mc:AlternateContent>
        <mc:AlternateContent xmlns:mc="http://schemas.openxmlformats.org/markup-compatibility/2006">
          <mc:Choice Requires="x14">
            <control shapeId="1203" r:id="rId82" name="Check Box 179">
              <controlPr defaultSize="0" autoFill="0" autoLine="0" autoPict="0">
                <anchor moveWithCells="1">
                  <from>
                    <xdr:col>5</xdr:col>
                    <xdr:colOff>50800</xdr:colOff>
                    <xdr:row>84</xdr:row>
                    <xdr:rowOff>25400</xdr:rowOff>
                  </from>
                  <to>
                    <xdr:col>5</xdr:col>
                    <xdr:colOff>330200</xdr:colOff>
                    <xdr:row>84</xdr:row>
                    <xdr:rowOff>254000</xdr:rowOff>
                  </to>
                </anchor>
              </controlPr>
            </control>
          </mc:Choice>
        </mc:AlternateContent>
        <mc:AlternateContent xmlns:mc="http://schemas.openxmlformats.org/markup-compatibility/2006">
          <mc:Choice Requires="x14">
            <control shapeId="1205" r:id="rId83" name="Check Box 181">
              <controlPr defaultSize="0" autoFill="0" autoLine="0" autoPict="0">
                <anchor moveWithCells="1">
                  <from>
                    <xdr:col>7</xdr:col>
                    <xdr:colOff>50800</xdr:colOff>
                    <xdr:row>84</xdr:row>
                    <xdr:rowOff>12700</xdr:rowOff>
                  </from>
                  <to>
                    <xdr:col>7</xdr:col>
                    <xdr:colOff>292100</xdr:colOff>
                    <xdr:row>84</xdr:row>
                    <xdr:rowOff>228600</xdr:rowOff>
                  </to>
                </anchor>
              </controlPr>
            </control>
          </mc:Choice>
        </mc:AlternateContent>
        <mc:AlternateContent xmlns:mc="http://schemas.openxmlformats.org/markup-compatibility/2006">
          <mc:Choice Requires="x14">
            <control shapeId="1207" r:id="rId84" name="Check Box 183">
              <controlPr defaultSize="0" autoFill="0" autoLine="0" autoPict="0">
                <anchor moveWithCells="1">
                  <from>
                    <xdr:col>9</xdr:col>
                    <xdr:colOff>50800</xdr:colOff>
                    <xdr:row>84</xdr:row>
                    <xdr:rowOff>12700</xdr:rowOff>
                  </from>
                  <to>
                    <xdr:col>9</xdr:col>
                    <xdr:colOff>342900</xdr:colOff>
                    <xdr:row>84</xdr:row>
                    <xdr:rowOff>266700</xdr:rowOff>
                  </to>
                </anchor>
              </controlPr>
            </control>
          </mc:Choice>
        </mc:AlternateContent>
        <mc:AlternateContent xmlns:mc="http://schemas.openxmlformats.org/markup-compatibility/2006">
          <mc:Choice Requires="x14">
            <control shapeId="1209" r:id="rId85" name="Check Box 185">
              <controlPr defaultSize="0" autoFill="0" autoLine="0" autoPict="0">
                <anchor moveWithCells="1">
                  <from>
                    <xdr:col>5</xdr:col>
                    <xdr:colOff>50800</xdr:colOff>
                    <xdr:row>87</xdr:row>
                    <xdr:rowOff>12700</xdr:rowOff>
                  </from>
                  <to>
                    <xdr:col>5</xdr:col>
                    <xdr:colOff>279400</xdr:colOff>
                    <xdr:row>87</xdr:row>
                    <xdr:rowOff>228600</xdr:rowOff>
                  </to>
                </anchor>
              </controlPr>
            </control>
          </mc:Choice>
        </mc:AlternateContent>
        <mc:AlternateContent xmlns:mc="http://schemas.openxmlformats.org/markup-compatibility/2006">
          <mc:Choice Requires="x14">
            <control shapeId="1211" r:id="rId86" name="Check Box 187">
              <controlPr defaultSize="0" autoFill="0" autoLine="0" autoPict="0">
                <anchor moveWithCells="1">
                  <from>
                    <xdr:col>7</xdr:col>
                    <xdr:colOff>50800</xdr:colOff>
                    <xdr:row>87</xdr:row>
                    <xdr:rowOff>12700</xdr:rowOff>
                  </from>
                  <to>
                    <xdr:col>7</xdr:col>
                    <xdr:colOff>279400</xdr:colOff>
                    <xdr:row>87</xdr:row>
                    <xdr:rowOff>228600</xdr:rowOff>
                  </to>
                </anchor>
              </controlPr>
            </control>
          </mc:Choice>
        </mc:AlternateContent>
        <mc:AlternateContent xmlns:mc="http://schemas.openxmlformats.org/markup-compatibility/2006">
          <mc:Choice Requires="x14">
            <control shapeId="1213" r:id="rId87" name="Check Box 189">
              <controlPr defaultSize="0" autoFill="0" autoLine="0" autoPict="0">
                <anchor moveWithCells="1">
                  <from>
                    <xdr:col>9</xdr:col>
                    <xdr:colOff>50800</xdr:colOff>
                    <xdr:row>87</xdr:row>
                    <xdr:rowOff>12700</xdr:rowOff>
                  </from>
                  <to>
                    <xdr:col>9</xdr:col>
                    <xdr:colOff>279400</xdr:colOff>
                    <xdr:row>87</xdr:row>
                    <xdr:rowOff>228600</xdr:rowOff>
                  </to>
                </anchor>
              </controlPr>
            </control>
          </mc:Choice>
        </mc:AlternateContent>
        <mc:AlternateContent xmlns:mc="http://schemas.openxmlformats.org/markup-compatibility/2006">
          <mc:Choice Requires="x14">
            <control shapeId="1215" r:id="rId88" name="Check Box 191">
              <controlPr defaultSize="0" autoFill="0" autoLine="0" autoPict="0">
                <anchor moveWithCells="1">
                  <from>
                    <xdr:col>5</xdr:col>
                    <xdr:colOff>50800</xdr:colOff>
                    <xdr:row>91</xdr:row>
                    <xdr:rowOff>12700</xdr:rowOff>
                  </from>
                  <to>
                    <xdr:col>5</xdr:col>
                    <xdr:colOff>279400</xdr:colOff>
                    <xdr:row>91</xdr:row>
                    <xdr:rowOff>228600</xdr:rowOff>
                  </to>
                </anchor>
              </controlPr>
            </control>
          </mc:Choice>
        </mc:AlternateContent>
        <mc:AlternateContent xmlns:mc="http://schemas.openxmlformats.org/markup-compatibility/2006">
          <mc:Choice Requires="x14">
            <control shapeId="1217" r:id="rId89" name="Check Box 193">
              <controlPr defaultSize="0" autoFill="0" autoLine="0" autoPict="0">
                <anchor moveWithCells="1">
                  <from>
                    <xdr:col>7</xdr:col>
                    <xdr:colOff>50800</xdr:colOff>
                    <xdr:row>91</xdr:row>
                    <xdr:rowOff>12700</xdr:rowOff>
                  </from>
                  <to>
                    <xdr:col>7</xdr:col>
                    <xdr:colOff>279400</xdr:colOff>
                    <xdr:row>91</xdr:row>
                    <xdr:rowOff>228600</xdr:rowOff>
                  </to>
                </anchor>
              </controlPr>
            </control>
          </mc:Choice>
        </mc:AlternateContent>
        <mc:AlternateContent xmlns:mc="http://schemas.openxmlformats.org/markup-compatibility/2006">
          <mc:Choice Requires="x14">
            <control shapeId="1219" r:id="rId90" name="Check Box 195">
              <controlPr defaultSize="0" autoFill="0" autoLine="0" autoPict="0">
                <anchor moveWithCells="1">
                  <from>
                    <xdr:col>9</xdr:col>
                    <xdr:colOff>50800</xdr:colOff>
                    <xdr:row>91</xdr:row>
                    <xdr:rowOff>12700</xdr:rowOff>
                  </from>
                  <to>
                    <xdr:col>9</xdr:col>
                    <xdr:colOff>279400</xdr:colOff>
                    <xdr:row>91</xdr:row>
                    <xdr:rowOff>228600</xdr:rowOff>
                  </to>
                </anchor>
              </controlPr>
            </control>
          </mc:Choice>
        </mc:AlternateContent>
        <mc:AlternateContent xmlns:mc="http://schemas.openxmlformats.org/markup-compatibility/2006">
          <mc:Choice Requires="x14">
            <control shapeId="1221" r:id="rId91" name="Check Box 197">
              <controlPr defaultSize="0" autoFill="0" autoLine="0" autoPict="0">
                <anchor moveWithCells="1">
                  <from>
                    <xdr:col>5</xdr:col>
                    <xdr:colOff>50800</xdr:colOff>
                    <xdr:row>100</xdr:row>
                    <xdr:rowOff>12700</xdr:rowOff>
                  </from>
                  <to>
                    <xdr:col>5</xdr:col>
                    <xdr:colOff>279400</xdr:colOff>
                    <xdr:row>100</xdr:row>
                    <xdr:rowOff>228600</xdr:rowOff>
                  </to>
                </anchor>
              </controlPr>
            </control>
          </mc:Choice>
        </mc:AlternateContent>
        <mc:AlternateContent xmlns:mc="http://schemas.openxmlformats.org/markup-compatibility/2006">
          <mc:Choice Requires="x14">
            <control shapeId="1223" r:id="rId92" name="Check Box 199">
              <controlPr defaultSize="0" autoFill="0" autoLine="0" autoPict="0">
                <anchor moveWithCells="1">
                  <from>
                    <xdr:col>5</xdr:col>
                    <xdr:colOff>50800</xdr:colOff>
                    <xdr:row>103</xdr:row>
                    <xdr:rowOff>12700</xdr:rowOff>
                  </from>
                  <to>
                    <xdr:col>5</xdr:col>
                    <xdr:colOff>279400</xdr:colOff>
                    <xdr:row>103</xdr:row>
                    <xdr:rowOff>228600</xdr:rowOff>
                  </to>
                </anchor>
              </controlPr>
            </control>
          </mc:Choice>
        </mc:AlternateContent>
        <mc:AlternateContent xmlns:mc="http://schemas.openxmlformats.org/markup-compatibility/2006">
          <mc:Choice Requires="x14">
            <control shapeId="1231" r:id="rId93" name="Check Box 207">
              <controlPr defaultSize="0" autoFill="0" autoLine="0" autoPict="0">
                <anchor moveWithCells="1">
                  <from>
                    <xdr:col>5</xdr:col>
                    <xdr:colOff>50800</xdr:colOff>
                    <xdr:row>94</xdr:row>
                    <xdr:rowOff>12700</xdr:rowOff>
                  </from>
                  <to>
                    <xdr:col>5</xdr:col>
                    <xdr:colOff>279400</xdr:colOff>
                    <xdr:row>94</xdr:row>
                    <xdr:rowOff>228600</xdr:rowOff>
                  </to>
                </anchor>
              </controlPr>
            </control>
          </mc:Choice>
        </mc:AlternateContent>
        <mc:AlternateContent xmlns:mc="http://schemas.openxmlformats.org/markup-compatibility/2006">
          <mc:Choice Requires="x14">
            <control shapeId="1233" r:id="rId94" name="Check Box 209">
              <controlPr defaultSize="0" autoFill="0" autoLine="0" autoPict="0">
                <anchor moveWithCells="1">
                  <from>
                    <xdr:col>7</xdr:col>
                    <xdr:colOff>50800</xdr:colOff>
                    <xdr:row>94</xdr:row>
                    <xdr:rowOff>12700</xdr:rowOff>
                  </from>
                  <to>
                    <xdr:col>7</xdr:col>
                    <xdr:colOff>279400</xdr:colOff>
                    <xdr:row>94</xdr:row>
                    <xdr:rowOff>228600</xdr:rowOff>
                  </to>
                </anchor>
              </controlPr>
            </control>
          </mc:Choice>
        </mc:AlternateContent>
        <mc:AlternateContent xmlns:mc="http://schemas.openxmlformats.org/markup-compatibility/2006">
          <mc:Choice Requires="x14">
            <control shapeId="1235" r:id="rId95" name="Check Box 211">
              <controlPr defaultSize="0" autoFill="0" autoLine="0" autoPict="0">
                <anchor moveWithCells="1">
                  <from>
                    <xdr:col>9</xdr:col>
                    <xdr:colOff>50800</xdr:colOff>
                    <xdr:row>94</xdr:row>
                    <xdr:rowOff>12700</xdr:rowOff>
                  </from>
                  <to>
                    <xdr:col>9</xdr:col>
                    <xdr:colOff>279400</xdr:colOff>
                    <xdr:row>94</xdr:row>
                    <xdr:rowOff>228600</xdr:rowOff>
                  </to>
                </anchor>
              </controlPr>
            </control>
          </mc:Choice>
        </mc:AlternateContent>
        <mc:AlternateContent xmlns:mc="http://schemas.openxmlformats.org/markup-compatibility/2006">
          <mc:Choice Requires="x14">
            <control shapeId="1237" r:id="rId96" name="Check Box 213">
              <controlPr defaultSize="0" autoFill="0" autoLine="0" autoPict="0">
                <anchor moveWithCells="1">
                  <from>
                    <xdr:col>7</xdr:col>
                    <xdr:colOff>50800</xdr:colOff>
                    <xdr:row>100</xdr:row>
                    <xdr:rowOff>12700</xdr:rowOff>
                  </from>
                  <to>
                    <xdr:col>7</xdr:col>
                    <xdr:colOff>279400</xdr:colOff>
                    <xdr:row>100</xdr:row>
                    <xdr:rowOff>228600</xdr:rowOff>
                  </to>
                </anchor>
              </controlPr>
            </control>
          </mc:Choice>
        </mc:AlternateContent>
        <mc:AlternateContent xmlns:mc="http://schemas.openxmlformats.org/markup-compatibility/2006">
          <mc:Choice Requires="x14">
            <control shapeId="1239" r:id="rId97" name="Check Box 215">
              <controlPr defaultSize="0" autoFill="0" autoLine="0" autoPict="0">
                <anchor moveWithCells="1">
                  <from>
                    <xdr:col>9</xdr:col>
                    <xdr:colOff>50800</xdr:colOff>
                    <xdr:row>100</xdr:row>
                    <xdr:rowOff>12700</xdr:rowOff>
                  </from>
                  <to>
                    <xdr:col>9</xdr:col>
                    <xdr:colOff>279400</xdr:colOff>
                    <xdr:row>100</xdr:row>
                    <xdr:rowOff>228600</xdr:rowOff>
                  </to>
                </anchor>
              </controlPr>
            </control>
          </mc:Choice>
        </mc:AlternateContent>
        <mc:AlternateContent xmlns:mc="http://schemas.openxmlformats.org/markup-compatibility/2006">
          <mc:Choice Requires="x14">
            <control shapeId="1241" r:id="rId98" name="Check Box 217">
              <controlPr defaultSize="0" autoFill="0" autoLine="0" autoPict="0">
                <anchor moveWithCells="1">
                  <from>
                    <xdr:col>7</xdr:col>
                    <xdr:colOff>50800</xdr:colOff>
                    <xdr:row>103</xdr:row>
                    <xdr:rowOff>12700</xdr:rowOff>
                  </from>
                  <to>
                    <xdr:col>7</xdr:col>
                    <xdr:colOff>279400</xdr:colOff>
                    <xdr:row>103</xdr:row>
                    <xdr:rowOff>228600</xdr:rowOff>
                  </to>
                </anchor>
              </controlPr>
            </control>
          </mc:Choice>
        </mc:AlternateContent>
        <mc:AlternateContent xmlns:mc="http://schemas.openxmlformats.org/markup-compatibility/2006">
          <mc:Choice Requires="x14">
            <control shapeId="1245" r:id="rId99" name="Check Box 221">
              <controlPr defaultSize="0" autoFill="0" autoLine="0" autoPict="0">
                <anchor moveWithCells="1">
                  <from>
                    <xdr:col>9</xdr:col>
                    <xdr:colOff>50800</xdr:colOff>
                    <xdr:row>103</xdr:row>
                    <xdr:rowOff>12700</xdr:rowOff>
                  </from>
                  <to>
                    <xdr:col>9</xdr:col>
                    <xdr:colOff>279400</xdr:colOff>
                    <xdr:row>103</xdr:row>
                    <xdr:rowOff>228600</xdr:rowOff>
                  </to>
                </anchor>
              </controlPr>
            </control>
          </mc:Choice>
        </mc:AlternateContent>
        <mc:AlternateContent xmlns:mc="http://schemas.openxmlformats.org/markup-compatibility/2006">
          <mc:Choice Requires="x14">
            <control shapeId="1272" r:id="rId100" name="Check Box 248">
              <controlPr defaultSize="0" autoFill="0" autoLine="0" autoPict="0">
                <anchor moveWithCells="1">
                  <from>
                    <xdr:col>7</xdr:col>
                    <xdr:colOff>50800</xdr:colOff>
                    <xdr:row>63</xdr:row>
                    <xdr:rowOff>12700</xdr:rowOff>
                  </from>
                  <to>
                    <xdr:col>7</xdr:col>
                    <xdr:colOff>279400</xdr:colOff>
                    <xdr:row>64</xdr:row>
                    <xdr:rowOff>0</xdr:rowOff>
                  </to>
                </anchor>
              </controlPr>
            </control>
          </mc:Choice>
        </mc:AlternateContent>
        <mc:AlternateContent xmlns:mc="http://schemas.openxmlformats.org/markup-compatibility/2006">
          <mc:Choice Requires="x14">
            <control shapeId="1274" r:id="rId101" name="Check Box 250">
              <controlPr defaultSize="0" autoFill="0" autoLine="0" autoPict="0">
                <anchor moveWithCells="1">
                  <from>
                    <xdr:col>9</xdr:col>
                    <xdr:colOff>50800</xdr:colOff>
                    <xdr:row>63</xdr:row>
                    <xdr:rowOff>12700</xdr:rowOff>
                  </from>
                  <to>
                    <xdr:col>9</xdr:col>
                    <xdr:colOff>279400</xdr:colOff>
                    <xdr:row>64</xdr:row>
                    <xdr:rowOff>0</xdr:rowOff>
                  </to>
                </anchor>
              </controlPr>
            </control>
          </mc:Choice>
        </mc:AlternateContent>
        <mc:AlternateContent xmlns:mc="http://schemas.openxmlformats.org/markup-compatibility/2006">
          <mc:Choice Requires="x14">
            <control shapeId="1277" r:id="rId102" name="Check Box 253">
              <controlPr defaultSize="0" autoFill="0" autoLine="0" autoPict="0">
                <anchor moveWithCells="1">
                  <from>
                    <xdr:col>7</xdr:col>
                    <xdr:colOff>50800</xdr:colOff>
                    <xdr:row>64</xdr:row>
                    <xdr:rowOff>12700</xdr:rowOff>
                  </from>
                  <to>
                    <xdr:col>7</xdr:col>
                    <xdr:colOff>279400</xdr:colOff>
                    <xdr:row>65</xdr:row>
                    <xdr:rowOff>0</xdr:rowOff>
                  </to>
                </anchor>
              </controlPr>
            </control>
          </mc:Choice>
        </mc:AlternateContent>
        <mc:AlternateContent xmlns:mc="http://schemas.openxmlformats.org/markup-compatibility/2006">
          <mc:Choice Requires="x14">
            <control shapeId="1279" r:id="rId103" name="Check Box 255">
              <controlPr defaultSize="0" autoFill="0" autoLine="0" autoPict="0">
                <anchor moveWithCells="1">
                  <from>
                    <xdr:col>9</xdr:col>
                    <xdr:colOff>50800</xdr:colOff>
                    <xdr:row>64</xdr:row>
                    <xdr:rowOff>12700</xdr:rowOff>
                  </from>
                  <to>
                    <xdr:col>9</xdr:col>
                    <xdr:colOff>279400</xdr:colOff>
                    <xdr:row>65</xdr:row>
                    <xdr:rowOff>0</xdr:rowOff>
                  </to>
                </anchor>
              </controlPr>
            </control>
          </mc:Choice>
        </mc:AlternateContent>
        <mc:AlternateContent xmlns:mc="http://schemas.openxmlformats.org/markup-compatibility/2006">
          <mc:Choice Requires="x14">
            <control shapeId="1371" r:id="rId104" name="Check Box 347">
              <controlPr defaultSize="0" autoFill="0" autoLine="0" autoPict="0">
                <anchor moveWithCells="1">
                  <from>
                    <xdr:col>5</xdr:col>
                    <xdr:colOff>50800</xdr:colOff>
                    <xdr:row>56</xdr:row>
                    <xdr:rowOff>12700</xdr:rowOff>
                  </from>
                  <to>
                    <xdr:col>5</xdr:col>
                    <xdr:colOff>279400</xdr:colOff>
                    <xdr:row>57</xdr:row>
                    <xdr:rowOff>0</xdr:rowOff>
                  </to>
                </anchor>
              </controlPr>
            </control>
          </mc:Choice>
        </mc:AlternateContent>
        <mc:AlternateContent xmlns:mc="http://schemas.openxmlformats.org/markup-compatibility/2006">
          <mc:Choice Requires="x14">
            <control shapeId="1372" r:id="rId105" name="Check Box 348">
              <controlPr defaultSize="0" autoFill="0" autoLine="0" autoPict="0">
                <anchor moveWithCells="1">
                  <from>
                    <xdr:col>5</xdr:col>
                    <xdr:colOff>50800</xdr:colOff>
                    <xdr:row>57</xdr:row>
                    <xdr:rowOff>12700</xdr:rowOff>
                  </from>
                  <to>
                    <xdr:col>5</xdr:col>
                    <xdr:colOff>279400</xdr:colOff>
                    <xdr:row>57</xdr:row>
                    <xdr:rowOff>241300</xdr:rowOff>
                  </to>
                </anchor>
              </controlPr>
            </control>
          </mc:Choice>
        </mc:AlternateContent>
        <mc:AlternateContent xmlns:mc="http://schemas.openxmlformats.org/markup-compatibility/2006">
          <mc:Choice Requires="x14">
            <control shapeId="1373" r:id="rId106" name="Check Box 349">
              <controlPr defaultSize="0" autoFill="0" autoLine="0" autoPict="0">
                <anchor moveWithCells="1">
                  <from>
                    <xdr:col>7</xdr:col>
                    <xdr:colOff>50800</xdr:colOff>
                    <xdr:row>56</xdr:row>
                    <xdr:rowOff>12700</xdr:rowOff>
                  </from>
                  <to>
                    <xdr:col>7</xdr:col>
                    <xdr:colOff>279400</xdr:colOff>
                    <xdr:row>57</xdr:row>
                    <xdr:rowOff>0</xdr:rowOff>
                  </to>
                </anchor>
              </controlPr>
            </control>
          </mc:Choice>
        </mc:AlternateContent>
        <mc:AlternateContent xmlns:mc="http://schemas.openxmlformats.org/markup-compatibility/2006">
          <mc:Choice Requires="x14">
            <control shapeId="1374" r:id="rId107" name="Check Box 350">
              <controlPr defaultSize="0" autoFill="0" autoLine="0" autoPict="0">
                <anchor moveWithCells="1">
                  <from>
                    <xdr:col>9</xdr:col>
                    <xdr:colOff>50800</xdr:colOff>
                    <xdr:row>56</xdr:row>
                    <xdr:rowOff>12700</xdr:rowOff>
                  </from>
                  <to>
                    <xdr:col>9</xdr:col>
                    <xdr:colOff>279400</xdr:colOff>
                    <xdr:row>57</xdr:row>
                    <xdr:rowOff>0</xdr:rowOff>
                  </to>
                </anchor>
              </controlPr>
            </control>
          </mc:Choice>
        </mc:AlternateContent>
        <mc:AlternateContent xmlns:mc="http://schemas.openxmlformats.org/markup-compatibility/2006">
          <mc:Choice Requires="x14">
            <control shapeId="1375" r:id="rId108" name="Check Box 351">
              <controlPr defaultSize="0" autoFill="0" autoLine="0" autoPict="0">
                <anchor moveWithCells="1">
                  <from>
                    <xdr:col>9</xdr:col>
                    <xdr:colOff>50800</xdr:colOff>
                    <xdr:row>57</xdr:row>
                    <xdr:rowOff>12700</xdr:rowOff>
                  </from>
                  <to>
                    <xdr:col>9</xdr:col>
                    <xdr:colOff>279400</xdr:colOff>
                    <xdr:row>57</xdr:row>
                    <xdr:rowOff>241300</xdr:rowOff>
                  </to>
                </anchor>
              </controlPr>
            </control>
          </mc:Choice>
        </mc:AlternateContent>
        <mc:AlternateContent xmlns:mc="http://schemas.openxmlformats.org/markup-compatibility/2006">
          <mc:Choice Requires="x14">
            <control shapeId="1376" r:id="rId109" name="Check Box 352">
              <controlPr defaultSize="0" autoFill="0" autoLine="0" autoPict="0">
                <anchor moveWithCells="1">
                  <from>
                    <xdr:col>7</xdr:col>
                    <xdr:colOff>50800</xdr:colOff>
                    <xdr:row>57</xdr:row>
                    <xdr:rowOff>12700</xdr:rowOff>
                  </from>
                  <to>
                    <xdr:col>7</xdr:col>
                    <xdr:colOff>279400</xdr:colOff>
                    <xdr:row>57</xdr:row>
                    <xdr:rowOff>241300</xdr:rowOff>
                  </to>
                </anchor>
              </controlPr>
            </control>
          </mc:Choice>
        </mc:AlternateContent>
        <mc:AlternateContent xmlns:mc="http://schemas.openxmlformats.org/markup-compatibility/2006">
          <mc:Choice Requires="x14">
            <control shapeId="1404" r:id="rId110" name="Check Box 380">
              <controlPr defaultSize="0" autoFill="0" autoLine="0" autoPict="0">
                <anchor moveWithCells="1">
                  <from>
                    <xdr:col>5</xdr:col>
                    <xdr:colOff>50800</xdr:colOff>
                    <xdr:row>82</xdr:row>
                    <xdr:rowOff>12700</xdr:rowOff>
                  </from>
                  <to>
                    <xdr:col>5</xdr:col>
                    <xdr:colOff>279400</xdr:colOff>
                    <xdr:row>82</xdr:row>
                    <xdr:rowOff>228600</xdr:rowOff>
                  </to>
                </anchor>
              </controlPr>
            </control>
          </mc:Choice>
        </mc:AlternateContent>
        <mc:AlternateContent xmlns:mc="http://schemas.openxmlformats.org/markup-compatibility/2006">
          <mc:Choice Requires="x14">
            <control shapeId="1405" r:id="rId111" name="Check Box 381">
              <controlPr defaultSize="0" autoFill="0" autoLine="0" autoPict="0">
                <anchor moveWithCells="1">
                  <from>
                    <xdr:col>7</xdr:col>
                    <xdr:colOff>50800</xdr:colOff>
                    <xdr:row>82</xdr:row>
                    <xdr:rowOff>12700</xdr:rowOff>
                  </from>
                  <to>
                    <xdr:col>7</xdr:col>
                    <xdr:colOff>279400</xdr:colOff>
                    <xdr:row>82</xdr:row>
                    <xdr:rowOff>228600</xdr:rowOff>
                  </to>
                </anchor>
              </controlPr>
            </control>
          </mc:Choice>
        </mc:AlternateContent>
        <mc:AlternateContent xmlns:mc="http://schemas.openxmlformats.org/markup-compatibility/2006">
          <mc:Choice Requires="x14">
            <control shapeId="1406" r:id="rId112" name="Check Box 382">
              <controlPr defaultSize="0" autoFill="0" autoLine="0" autoPict="0">
                <anchor moveWithCells="1">
                  <from>
                    <xdr:col>9</xdr:col>
                    <xdr:colOff>50800</xdr:colOff>
                    <xdr:row>82</xdr:row>
                    <xdr:rowOff>12700</xdr:rowOff>
                  </from>
                  <to>
                    <xdr:col>9</xdr:col>
                    <xdr:colOff>279400</xdr:colOff>
                    <xdr:row>82</xdr:row>
                    <xdr:rowOff>228600</xdr:rowOff>
                  </to>
                </anchor>
              </controlPr>
            </control>
          </mc:Choice>
        </mc:AlternateContent>
        <mc:AlternateContent xmlns:mc="http://schemas.openxmlformats.org/markup-compatibility/2006">
          <mc:Choice Requires="x14">
            <control shapeId="1410" r:id="rId113" name="Check Box 386">
              <controlPr defaultSize="0" autoFill="0" autoLine="0" autoPict="0">
                <anchor moveWithCells="1">
                  <from>
                    <xdr:col>5</xdr:col>
                    <xdr:colOff>50800</xdr:colOff>
                    <xdr:row>38</xdr:row>
                    <xdr:rowOff>12700</xdr:rowOff>
                  </from>
                  <to>
                    <xdr:col>5</xdr:col>
                    <xdr:colOff>279400</xdr:colOff>
                    <xdr:row>39</xdr:row>
                    <xdr:rowOff>0</xdr:rowOff>
                  </to>
                </anchor>
              </controlPr>
            </control>
          </mc:Choice>
        </mc:AlternateContent>
        <mc:AlternateContent xmlns:mc="http://schemas.openxmlformats.org/markup-compatibility/2006">
          <mc:Choice Requires="x14">
            <control shapeId="1411" r:id="rId114" name="Check Box 387">
              <controlPr defaultSize="0" autoFill="0" autoLine="0" autoPict="0">
                <anchor moveWithCells="1">
                  <from>
                    <xdr:col>5</xdr:col>
                    <xdr:colOff>50800</xdr:colOff>
                    <xdr:row>40</xdr:row>
                    <xdr:rowOff>12700</xdr:rowOff>
                  </from>
                  <to>
                    <xdr:col>5</xdr:col>
                    <xdr:colOff>279400</xdr:colOff>
                    <xdr:row>41</xdr:row>
                    <xdr:rowOff>0</xdr:rowOff>
                  </to>
                </anchor>
              </controlPr>
            </control>
          </mc:Choice>
        </mc:AlternateContent>
        <mc:AlternateContent xmlns:mc="http://schemas.openxmlformats.org/markup-compatibility/2006">
          <mc:Choice Requires="x14">
            <control shapeId="1412" r:id="rId115" name="Check Box 388">
              <controlPr defaultSize="0" autoFill="0" autoLine="0" autoPict="0">
                <anchor moveWithCells="1">
                  <from>
                    <xdr:col>5</xdr:col>
                    <xdr:colOff>50800</xdr:colOff>
                    <xdr:row>41</xdr:row>
                    <xdr:rowOff>12700</xdr:rowOff>
                  </from>
                  <to>
                    <xdr:col>5</xdr:col>
                    <xdr:colOff>279400</xdr:colOff>
                    <xdr:row>42</xdr:row>
                    <xdr:rowOff>0</xdr:rowOff>
                  </to>
                </anchor>
              </controlPr>
            </control>
          </mc:Choice>
        </mc:AlternateContent>
        <mc:AlternateContent xmlns:mc="http://schemas.openxmlformats.org/markup-compatibility/2006">
          <mc:Choice Requires="x14">
            <control shapeId="1413" r:id="rId116" name="Check Box 389">
              <controlPr defaultSize="0" autoFill="0" autoLine="0" autoPict="0">
                <anchor moveWithCells="1">
                  <from>
                    <xdr:col>5</xdr:col>
                    <xdr:colOff>50800</xdr:colOff>
                    <xdr:row>42</xdr:row>
                    <xdr:rowOff>12700</xdr:rowOff>
                  </from>
                  <to>
                    <xdr:col>5</xdr:col>
                    <xdr:colOff>279400</xdr:colOff>
                    <xdr:row>43</xdr:row>
                    <xdr:rowOff>0</xdr:rowOff>
                  </to>
                </anchor>
              </controlPr>
            </control>
          </mc:Choice>
        </mc:AlternateContent>
        <mc:AlternateContent xmlns:mc="http://schemas.openxmlformats.org/markup-compatibility/2006">
          <mc:Choice Requires="x14">
            <control shapeId="1414" r:id="rId117" name="Check Box 390">
              <controlPr defaultSize="0" autoFill="0" autoLine="0" autoPict="0">
                <anchor moveWithCells="1">
                  <from>
                    <xdr:col>5</xdr:col>
                    <xdr:colOff>50800</xdr:colOff>
                    <xdr:row>39</xdr:row>
                    <xdr:rowOff>12700</xdr:rowOff>
                  </from>
                  <to>
                    <xdr:col>5</xdr:col>
                    <xdr:colOff>279400</xdr:colOff>
                    <xdr:row>40</xdr:row>
                    <xdr:rowOff>0</xdr:rowOff>
                  </to>
                </anchor>
              </controlPr>
            </control>
          </mc:Choice>
        </mc:AlternateContent>
        <mc:AlternateContent xmlns:mc="http://schemas.openxmlformats.org/markup-compatibility/2006">
          <mc:Choice Requires="x14">
            <control shapeId="1415" r:id="rId118" name="Check Box 391">
              <controlPr defaultSize="0" autoFill="0" autoLine="0" autoPict="0">
                <anchor moveWithCells="1">
                  <from>
                    <xdr:col>5</xdr:col>
                    <xdr:colOff>50800</xdr:colOff>
                    <xdr:row>40</xdr:row>
                    <xdr:rowOff>12700</xdr:rowOff>
                  </from>
                  <to>
                    <xdr:col>5</xdr:col>
                    <xdr:colOff>279400</xdr:colOff>
                    <xdr:row>41</xdr:row>
                    <xdr:rowOff>0</xdr:rowOff>
                  </to>
                </anchor>
              </controlPr>
            </control>
          </mc:Choice>
        </mc:AlternateContent>
        <mc:AlternateContent xmlns:mc="http://schemas.openxmlformats.org/markup-compatibility/2006">
          <mc:Choice Requires="x14">
            <control shapeId="1416" r:id="rId119" name="Check Box 392">
              <controlPr defaultSize="0" autoFill="0" autoLine="0" autoPict="0">
                <anchor moveWithCells="1">
                  <from>
                    <xdr:col>7</xdr:col>
                    <xdr:colOff>50800</xdr:colOff>
                    <xdr:row>38</xdr:row>
                    <xdr:rowOff>12700</xdr:rowOff>
                  </from>
                  <to>
                    <xdr:col>7</xdr:col>
                    <xdr:colOff>279400</xdr:colOff>
                    <xdr:row>39</xdr:row>
                    <xdr:rowOff>0</xdr:rowOff>
                  </to>
                </anchor>
              </controlPr>
            </control>
          </mc:Choice>
        </mc:AlternateContent>
        <mc:AlternateContent xmlns:mc="http://schemas.openxmlformats.org/markup-compatibility/2006">
          <mc:Choice Requires="x14">
            <control shapeId="1417" r:id="rId120" name="Check Box 393">
              <controlPr defaultSize="0" autoFill="0" autoLine="0" autoPict="0">
                <anchor moveWithCells="1">
                  <from>
                    <xdr:col>7</xdr:col>
                    <xdr:colOff>50800</xdr:colOff>
                    <xdr:row>39</xdr:row>
                    <xdr:rowOff>12700</xdr:rowOff>
                  </from>
                  <to>
                    <xdr:col>7</xdr:col>
                    <xdr:colOff>279400</xdr:colOff>
                    <xdr:row>40</xdr:row>
                    <xdr:rowOff>0</xdr:rowOff>
                  </to>
                </anchor>
              </controlPr>
            </control>
          </mc:Choice>
        </mc:AlternateContent>
        <mc:AlternateContent xmlns:mc="http://schemas.openxmlformats.org/markup-compatibility/2006">
          <mc:Choice Requires="x14">
            <control shapeId="1418" r:id="rId121" name="Check Box 394">
              <controlPr defaultSize="0" autoFill="0" autoLine="0" autoPict="0">
                <anchor moveWithCells="1">
                  <from>
                    <xdr:col>7</xdr:col>
                    <xdr:colOff>50800</xdr:colOff>
                    <xdr:row>40</xdr:row>
                    <xdr:rowOff>12700</xdr:rowOff>
                  </from>
                  <to>
                    <xdr:col>7</xdr:col>
                    <xdr:colOff>279400</xdr:colOff>
                    <xdr:row>41</xdr:row>
                    <xdr:rowOff>0</xdr:rowOff>
                  </to>
                </anchor>
              </controlPr>
            </control>
          </mc:Choice>
        </mc:AlternateContent>
        <mc:AlternateContent xmlns:mc="http://schemas.openxmlformats.org/markup-compatibility/2006">
          <mc:Choice Requires="x14">
            <control shapeId="1419" r:id="rId122" name="Check Box 395">
              <controlPr defaultSize="0" autoFill="0" autoLine="0" autoPict="0">
                <anchor moveWithCells="1">
                  <from>
                    <xdr:col>7</xdr:col>
                    <xdr:colOff>50800</xdr:colOff>
                    <xdr:row>41</xdr:row>
                    <xdr:rowOff>12700</xdr:rowOff>
                  </from>
                  <to>
                    <xdr:col>7</xdr:col>
                    <xdr:colOff>279400</xdr:colOff>
                    <xdr:row>42</xdr:row>
                    <xdr:rowOff>0</xdr:rowOff>
                  </to>
                </anchor>
              </controlPr>
            </control>
          </mc:Choice>
        </mc:AlternateContent>
        <mc:AlternateContent xmlns:mc="http://schemas.openxmlformats.org/markup-compatibility/2006">
          <mc:Choice Requires="x14">
            <control shapeId="1420" r:id="rId123" name="Check Box 396">
              <controlPr defaultSize="0" autoFill="0" autoLine="0" autoPict="0">
                <anchor moveWithCells="1">
                  <from>
                    <xdr:col>7</xdr:col>
                    <xdr:colOff>50800</xdr:colOff>
                    <xdr:row>42</xdr:row>
                    <xdr:rowOff>12700</xdr:rowOff>
                  </from>
                  <to>
                    <xdr:col>7</xdr:col>
                    <xdr:colOff>279400</xdr:colOff>
                    <xdr:row>43</xdr:row>
                    <xdr:rowOff>0</xdr:rowOff>
                  </to>
                </anchor>
              </controlPr>
            </control>
          </mc:Choice>
        </mc:AlternateContent>
        <mc:AlternateContent xmlns:mc="http://schemas.openxmlformats.org/markup-compatibility/2006">
          <mc:Choice Requires="x14">
            <control shapeId="1421" r:id="rId124" name="Check Box 397">
              <controlPr defaultSize="0" autoFill="0" autoLine="0" autoPict="0">
                <anchor moveWithCells="1">
                  <from>
                    <xdr:col>9</xdr:col>
                    <xdr:colOff>50800</xdr:colOff>
                    <xdr:row>38</xdr:row>
                    <xdr:rowOff>12700</xdr:rowOff>
                  </from>
                  <to>
                    <xdr:col>9</xdr:col>
                    <xdr:colOff>279400</xdr:colOff>
                    <xdr:row>39</xdr:row>
                    <xdr:rowOff>0</xdr:rowOff>
                  </to>
                </anchor>
              </controlPr>
            </control>
          </mc:Choice>
        </mc:AlternateContent>
        <mc:AlternateContent xmlns:mc="http://schemas.openxmlformats.org/markup-compatibility/2006">
          <mc:Choice Requires="x14">
            <control shapeId="1422" r:id="rId125" name="Check Box 398">
              <controlPr defaultSize="0" autoFill="0" autoLine="0" autoPict="0">
                <anchor moveWithCells="1">
                  <from>
                    <xdr:col>9</xdr:col>
                    <xdr:colOff>50800</xdr:colOff>
                    <xdr:row>39</xdr:row>
                    <xdr:rowOff>12700</xdr:rowOff>
                  </from>
                  <to>
                    <xdr:col>9</xdr:col>
                    <xdr:colOff>279400</xdr:colOff>
                    <xdr:row>40</xdr:row>
                    <xdr:rowOff>0</xdr:rowOff>
                  </to>
                </anchor>
              </controlPr>
            </control>
          </mc:Choice>
        </mc:AlternateContent>
        <mc:AlternateContent xmlns:mc="http://schemas.openxmlformats.org/markup-compatibility/2006">
          <mc:Choice Requires="x14">
            <control shapeId="1423" r:id="rId126" name="Check Box 399">
              <controlPr defaultSize="0" autoFill="0" autoLine="0" autoPict="0">
                <anchor moveWithCells="1">
                  <from>
                    <xdr:col>9</xdr:col>
                    <xdr:colOff>50800</xdr:colOff>
                    <xdr:row>40</xdr:row>
                    <xdr:rowOff>12700</xdr:rowOff>
                  </from>
                  <to>
                    <xdr:col>9</xdr:col>
                    <xdr:colOff>279400</xdr:colOff>
                    <xdr:row>41</xdr:row>
                    <xdr:rowOff>0</xdr:rowOff>
                  </to>
                </anchor>
              </controlPr>
            </control>
          </mc:Choice>
        </mc:AlternateContent>
        <mc:AlternateContent xmlns:mc="http://schemas.openxmlformats.org/markup-compatibility/2006">
          <mc:Choice Requires="x14">
            <control shapeId="1424" r:id="rId127" name="Check Box 400">
              <controlPr defaultSize="0" autoFill="0" autoLine="0" autoPict="0">
                <anchor moveWithCells="1">
                  <from>
                    <xdr:col>9</xdr:col>
                    <xdr:colOff>50800</xdr:colOff>
                    <xdr:row>41</xdr:row>
                    <xdr:rowOff>12700</xdr:rowOff>
                  </from>
                  <to>
                    <xdr:col>9</xdr:col>
                    <xdr:colOff>279400</xdr:colOff>
                    <xdr:row>42</xdr:row>
                    <xdr:rowOff>0</xdr:rowOff>
                  </to>
                </anchor>
              </controlPr>
            </control>
          </mc:Choice>
        </mc:AlternateContent>
        <mc:AlternateContent xmlns:mc="http://schemas.openxmlformats.org/markup-compatibility/2006">
          <mc:Choice Requires="x14">
            <control shapeId="1425" r:id="rId128" name="Check Box 401">
              <controlPr defaultSize="0" autoFill="0" autoLine="0" autoPict="0">
                <anchor moveWithCells="1">
                  <from>
                    <xdr:col>9</xdr:col>
                    <xdr:colOff>50800</xdr:colOff>
                    <xdr:row>42</xdr:row>
                    <xdr:rowOff>12700</xdr:rowOff>
                  </from>
                  <to>
                    <xdr:col>9</xdr:col>
                    <xdr:colOff>279400</xdr:colOff>
                    <xdr:row>43</xdr:row>
                    <xdr:rowOff>0</xdr:rowOff>
                  </to>
                </anchor>
              </controlPr>
            </control>
          </mc:Choice>
        </mc:AlternateContent>
        <mc:AlternateContent xmlns:mc="http://schemas.openxmlformats.org/markup-compatibility/2006">
          <mc:Choice Requires="x14">
            <control shapeId="1432" r:id="rId129" name="Check Box 408">
              <controlPr defaultSize="0" autoFill="0" autoLine="0" autoPict="0">
                <anchor moveWithCells="1">
                  <from>
                    <xdr:col>9</xdr:col>
                    <xdr:colOff>50800</xdr:colOff>
                    <xdr:row>76</xdr:row>
                    <xdr:rowOff>190500</xdr:rowOff>
                  </from>
                  <to>
                    <xdr:col>9</xdr:col>
                    <xdr:colOff>279400</xdr:colOff>
                    <xdr:row>77</xdr:row>
                    <xdr:rowOff>228600</xdr:rowOff>
                  </to>
                </anchor>
              </controlPr>
            </control>
          </mc:Choice>
        </mc:AlternateContent>
        <mc:AlternateContent xmlns:mc="http://schemas.openxmlformats.org/markup-compatibility/2006">
          <mc:Choice Requires="x14">
            <control shapeId="1433" r:id="rId130" name="Check Box 409">
              <controlPr defaultSize="0" autoFill="0" autoLine="0" autoPict="0">
                <anchor moveWithCells="1">
                  <from>
                    <xdr:col>7</xdr:col>
                    <xdr:colOff>50800</xdr:colOff>
                    <xdr:row>77</xdr:row>
                    <xdr:rowOff>12700</xdr:rowOff>
                  </from>
                  <to>
                    <xdr:col>7</xdr:col>
                    <xdr:colOff>279400</xdr:colOff>
                    <xdr:row>77</xdr:row>
                    <xdr:rowOff>241300</xdr:rowOff>
                  </to>
                </anchor>
              </controlPr>
            </control>
          </mc:Choice>
        </mc:AlternateContent>
        <mc:AlternateContent xmlns:mc="http://schemas.openxmlformats.org/markup-compatibility/2006">
          <mc:Choice Requires="x14">
            <control shapeId="1434" r:id="rId131" name="Check Box 410">
              <controlPr defaultSize="0" autoFill="0" autoLine="0" autoPict="0">
                <anchor moveWithCells="1">
                  <from>
                    <xdr:col>5</xdr:col>
                    <xdr:colOff>25400</xdr:colOff>
                    <xdr:row>76</xdr:row>
                    <xdr:rowOff>190500</xdr:rowOff>
                  </from>
                  <to>
                    <xdr:col>5</xdr:col>
                    <xdr:colOff>254000</xdr:colOff>
                    <xdr:row>77</xdr:row>
                    <xdr:rowOff>228600</xdr:rowOff>
                  </to>
                </anchor>
              </controlPr>
            </control>
          </mc:Choice>
        </mc:AlternateContent>
        <mc:AlternateContent xmlns:mc="http://schemas.openxmlformats.org/markup-compatibility/2006">
          <mc:Choice Requires="x14">
            <control shapeId="1435" r:id="rId132" name="Check Box 411">
              <controlPr defaultSize="0" autoFill="0" autoLine="0" autoPict="0">
                <anchor moveWithCells="1">
                  <from>
                    <xdr:col>5</xdr:col>
                    <xdr:colOff>50800</xdr:colOff>
                    <xdr:row>74</xdr:row>
                    <xdr:rowOff>241300</xdr:rowOff>
                  </from>
                  <to>
                    <xdr:col>5</xdr:col>
                    <xdr:colOff>279400</xdr:colOff>
                    <xdr:row>75</xdr:row>
                    <xdr:rowOff>228600</xdr:rowOff>
                  </to>
                </anchor>
              </controlPr>
            </control>
          </mc:Choice>
        </mc:AlternateContent>
        <mc:AlternateContent xmlns:mc="http://schemas.openxmlformats.org/markup-compatibility/2006">
          <mc:Choice Requires="x14">
            <control shapeId="1436" r:id="rId133" name="Check Box 412">
              <controlPr defaultSize="0" autoFill="0" autoLine="0" autoPict="0">
                <anchor moveWithCells="1">
                  <from>
                    <xdr:col>7</xdr:col>
                    <xdr:colOff>50800</xdr:colOff>
                    <xdr:row>75</xdr:row>
                    <xdr:rowOff>12700</xdr:rowOff>
                  </from>
                  <to>
                    <xdr:col>7</xdr:col>
                    <xdr:colOff>279400</xdr:colOff>
                    <xdr:row>76</xdr:row>
                    <xdr:rowOff>0</xdr:rowOff>
                  </to>
                </anchor>
              </controlPr>
            </control>
          </mc:Choice>
        </mc:AlternateContent>
        <mc:AlternateContent xmlns:mc="http://schemas.openxmlformats.org/markup-compatibility/2006">
          <mc:Choice Requires="x14">
            <control shapeId="1437" r:id="rId134" name="Check Box 413">
              <controlPr defaultSize="0" autoFill="0" autoLine="0" autoPict="0">
                <anchor moveWithCells="1">
                  <from>
                    <xdr:col>9</xdr:col>
                    <xdr:colOff>50800</xdr:colOff>
                    <xdr:row>75</xdr:row>
                    <xdr:rowOff>12700</xdr:rowOff>
                  </from>
                  <to>
                    <xdr:col>9</xdr:col>
                    <xdr:colOff>279400</xdr:colOff>
                    <xdr:row>76</xdr:row>
                    <xdr:rowOff>0</xdr:rowOff>
                  </to>
                </anchor>
              </controlPr>
            </control>
          </mc:Choice>
        </mc:AlternateContent>
        <mc:AlternateContent xmlns:mc="http://schemas.openxmlformats.org/markup-compatibility/2006">
          <mc:Choice Requires="x14">
            <control shapeId="1438" r:id="rId135" name="Check Box 414">
              <controlPr defaultSize="0" autoFill="0" autoLine="0" autoPict="0">
                <anchor moveWithCells="1">
                  <from>
                    <xdr:col>5</xdr:col>
                    <xdr:colOff>50800</xdr:colOff>
                    <xdr:row>73</xdr:row>
                    <xdr:rowOff>177800</xdr:rowOff>
                  </from>
                  <to>
                    <xdr:col>5</xdr:col>
                    <xdr:colOff>279400</xdr:colOff>
                    <xdr:row>74</xdr:row>
                    <xdr:rowOff>228600</xdr:rowOff>
                  </to>
                </anchor>
              </controlPr>
            </control>
          </mc:Choice>
        </mc:AlternateContent>
        <mc:AlternateContent xmlns:mc="http://schemas.openxmlformats.org/markup-compatibility/2006">
          <mc:Choice Requires="x14">
            <control shapeId="1439" r:id="rId136" name="Check Box 415">
              <controlPr defaultSize="0" autoFill="0" autoLine="0" autoPict="0">
                <anchor moveWithCells="1">
                  <from>
                    <xdr:col>9</xdr:col>
                    <xdr:colOff>50800</xdr:colOff>
                    <xdr:row>74</xdr:row>
                    <xdr:rowOff>12700</xdr:rowOff>
                  </from>
                  <to>
                    <xdr:col>9</xdr:col>
                    <xdr:colOff>279400</xdr:colOff>
                    <xdr:row>75</xdr:row>
                    <xdr:rowOff>0</xdr:rowOff>
                  </to>
                </anchor>
              </controlPr>
            </control>
          </mc:Choice>
        </mc:AlternateContent>
        <mc:AlternateContent xmlns:mc="http://schemas.openxmlformats.org/markup-compatibility/2006">
          <mc:Choice Requires="x14">
            <control shapeId="1440" r:id="rId137" name="Check Box 416">
              <controlPr defaultSize="0" autoFill="0" autoLine="0" autoPict="0">
                <anchor moveWithCells="1">
                  <from>
                    <xdr:col>7</xdr:col>
                    <xdr:colOff>50800</xdr:colOff>
                    <xdr:row>74</xdr:row>
                    <xdr:rowOff>12700</xdr:rowOff>
                  </from>
                  <to>
                    <xdr:col>7</xdr:col>
                    <xdr:colOff>279400</xdr:colOff>
                    <xdr:row>75</xdr:row>
                    <xdr:rowOff>0</xdr:rowOff>
                  </to>
                </anchor>
              </controlPr>
            </control>
          </mc:Choice>
        </mc:AlternateContent>
        <mc:AlternateContent xmlns:mc="http://schemas.openxmlformats.org/markup-compatibility/2006">
          <mc:Choice Requires="x14">
            <control shapeId="1441" r:id="rId138" name="Check Box 417">
              <controlPr defaultSize="0" autoFill="0" autoLine="0" autoPict="0">
                <anchor moveWithCells="1">
                  <from>
                    <xdr:col>9</xdr:col>
                    <xdr:colOff>63500</xdr:colOff>
                    <xdr:row>17</xdr:row>
                    <xdr:rowOff>25400</xdr:rowOff>
                  </from>
                  <to>
                    <xdr:col>9</xdr:col>
                    <xdr:colOff>292100</xdr:colOff>
                    <xdr:row>18</xdr:row>
                    <xdr:rowOff>0</xdr:rowOff>
                  </to>
                </anchor>
              </controlPr>
            </control>
          </mc:Choice>
        </mc:AlternateContent>
        <mc:AlternateContent xmlns:mc="http://schemas.openxmlformats.org/markup-compatibility/2006">
          <mc:Choice Requires="x14">
            <control shapeId="1442" r:id="rId139" name="Check Box 418">
              <controlPr defaultSize="0" autoFill="0" autoLine="0" autoPict="0">
                <anchor moveWithCells="1">
                  <from>
                    <xdr:col>9</xdr:col>
                    <xdr:colOff>63500</xdr:colOff>
                    <xdr:row>18</xdr:row>
                    <xdr:rowOff>25400</xdr:rowOff>
                  </from>
                  <to>
                    <xdr:col>9</xdr:col>
                    <xdr:colOff>292100</xdr:colOff>
                    <xdr:row>18</xdr:row>
                    <xdr:rowOff>241300</xdr:rowOff>
                  </to>
                </anchor>
              </controlPr>
            </control>
          </mc:Choice>
        </mc:AlternateContent>
        <mc:AlternateContent xmlns:mc="http://schemas.openxmlformats.org/markup-compatibility/2006">
          <mc:Choice Requires="x14">
            <control shapeId="1443" r:id="rId140" name="Check Box 419">
              <controlPr defaultSize="0" autoFill="0" autoLine="0" autoPict="0">
                <anchor moveWithCells="1">
                  <from>
                    <xdr:col>9</xdr:col>
                    <xdr:colOff>63500</xdr:colOff>
                    <xdr:row>19</xdr:row>
                    <xdr:rowOff>25400</xdr:rowOff>
                  </from>
                  <to>
                    <xdr:col>9</xdr:col>
                    <xdr:colOff>241300</xdr:colOff>
                    <xdr:row>19</xdr:row>
                    <xdr:rowOff>203200</xdr:rowOff>
                  </to>
                </anchor>
              </controlPr>
            </control>
          </mc:Choice>
        </mc:AlternateContent>
        <mc:AlternateContent xmlns:mc="http://schemas.openxmlformats.org/markup-compatibility/2006">
          <mc:Choice Requires="x14">
            <control shapeId="1444" r:id="rId141" name="Check Box 420">
              <controlPr defaultSize="0" autoFill="0" autoLine="0" autoPict="0">
                <anchor moveWithCells="1">
                  <from>
                    <xdr:col>9</xdr:col>
                    <xdr:colOff>63500</xdr:colOff>
                    <xdr:row>20</xdr:row>
                    <xdr:rowOff>25400</xdr:rowOff>
                  </from>
                  <to>
                    <xdr:col>9</xdr:col>
                    <xdr:colOff>342900</xdr:colOff>
                    <xdr:row>20</xdr:row>
                    <xdr:rowOff>228600</xdr:rowOff>
                  </to>
                </anchor>
              </controlPr>
            </control>
          </mc:Choice>
        </mc:AlternateContent>
        <mc:AlternateContent xmlns:mc="http://schemas.openxmlformats.org/markup-compatibility/2006">
          <mc:Choice Requires="x14">
            <control shapeId="1445" r:id="rId142" name="Check Box 421">
              <controlPr defaultSize="0" autoFill="0" autoLine="0" autoPict="0">
                <anchor moveWithCells="1">
                  <from>
                    <xdr:col>9</xdr:col>
                    <xdr:colOff>63500</xdr:colOff>
                    <xdr:row>21</xdr:row>
                    <xdr:rowOff>25400</xdr:rowOff>
                  </from>
                  <to>
                    <xdr:col>9</xdr:col>
                    <xdr:colOff>330200</xdr:colOff>
                    <xdr:row>21</xdr:row>
                    <xdr:rowOff>215900</xdr:rowOff>
                  </to>
                </anchor>
              </controlPr>
            </control>
          </mc:Choice>
        </mc:AlternateContent>
        <mc:AlternateContent xmlns:mc="http://schemas.openxmlformats.org/markup-compatibility/2006">
          <mc:Choice Requires="x14">
            <control shapeId="1447" r:id="rId143" name="Check Box 423">
              <controlPr defaultSize="0" autoFill="0" autoLine="0" autoPict="0">
                <anchor moveWithCells="1">
                  <from>
                    <xdr:col>9</xdr:col>
                    <xdr:colOff>63500</xdr:colOff>
                    <xdr:row>19</xdr:row>
                    <xdr:rowOff>25400</xdr:rowOff>
                  </from>
                  <to>
                    <xdr:col>9</xdr:col>
                    <xdr:colOff>292100</xdr:colOff>
                    <xdr:row>19</xdr:row>
                    <xdr:rowOff>190500</xdr:rowOff>
                  </to>
                </anchor>
              </controlPr>
            </control>
          </mc:Choice>
        </mc:AlternateContent>
        <mc:AlternateContent xmlns:mc="http://schemas.openxmlformats.org/markup-compatibility/2006">
          <mc:Choice Requires="x14">
            <control shapeId="1450" r:id="rId144" name="Check Box 426">
              <controlPr defaultSize="0" autoFill="0" autoLine="0" autoPict="0" macro="[0]!チェック86_Click">
                <anchor moveWithCells="1">
                  <from>
                    <xdr:col>7</xdr:col>
                    <xdr:colOff>63500</xdr:colOff>
                    <xdr:row>17</xdr:row>
                    <xdr:rowOff>25400</xdr:rowOff>
                  </from>
                  <to>
                    <xdr:col>7</xdr:col>
                    <xdr:colOff>330200</xdr:colOff>
                    <xdr:row>18</xdr:row>
                    <xdr:rowOff>0</xdr:rowOff>
                  </to>
                </anchor>
              </controlPr>
            </control>
          </mc:Choice>
        </mc:AlternateContent>
        <mc:AlternateContent xmlns:mc="http://schemas.openxmlformats.org/markup-compatibility/2006">
          <mc:Choice Requires="x14">
            <control shapeId="1451" r:id="rId145" name="Check Box 427">
              <controlPr defaultSize="0" autoFill="0" autoLine="0" autoPict="0">
                <anchor moveWithCells="1">
                  <from>
                    <xdr:col>7</xdr:col>
                    <xdr:colOff>63500</xdr:colOff>
                    <xdr:row>18</xdr:row>
                    <xdr:rowOff>25400</xdr:rowOff>
                  </from>
                  <to>
                    <xdr:col>7</xdr:col>
                    <xdr:colOff>330200</xdr:colOff>
                    <xdr:row>19</xdr:row>
                    <xdr:rowOff>0</xdr:rowOff>
                  </to>
                </anchor>
              </controlPr>
            </control>
          </mc:Choice>
        </mc:AlternateContent>
        <mc:AlternateContent xmlns:mc="http://schemas.openxmlformats.org/markup-compatibility/2006">
          <mc:Choice Requires="x14">
            <control shapeId="1452" r:id="rId146" name="Check Box 428">
              <controlPr defaultSize="0" autoFill="0" autoLine="0" autoPict="0">
                <anchor moveWithCells="1">
                  <from>
                    <xdr:col>7</xdr:col>
                    <xdr:colOff>63500</xdr:colOff>
                    <xdr:row>19</xdr:row>
                    <xdr:rowOff>25400</xdr:rowOff>
                  </from>
                  <to>
                    <xdr:col>7</xdr:col>
                    <xdr:colOff>330200</xdr:colOff>
                    <xdr:row>20</xdr:row>
                    <xdr:rowOff>0</xdr:rowOff>
                  </to>
                </anchor>
              </controlPr>
            </control>
          </mc:Choice>
        </mc:AlternateContent>
        <mc:AlternateContent xmlns:mc="http://schemas.openxmlformats.org/markup-compatibility/2006">
          <mc:Choice Requires="x14">
            <control shapeId="1453" r:id="rId147" name="Check Box 429">
              <controlPr defaultSize="0" autoFill="0" autoLine="0" autoPict="0">
                <anchor moveWithCells="1">
                  <from>
                    <xdr:col>7</xdr:col>
                    <xdr:colOff>63500</xdr:colOff>
                    <xdr:row>20</xdr:row>
                    <xdr:rowOff>25400</xdr:rowOff>
                  </from>
                  <to>
                    <xdr:col>7</xdr:col>
                    <xdr:colOff>342900</xdr:colOff>
                    <xdr:row>20</xdr:row>
                    <xdr:rowOff>215900</xdr:rowOff>
                  </to>
                </anchor>
              </controlPr>
            </control>
          </mc:Choice>
        </mc:AlternateContent>
        <mc:AlternateContent xmlns:mc="http://schemas.openxmlformats.org/markup-compatibility/2006">
          <mc:Choice Requires="x14">
            <control shapeId="1454" r:id="rId148" name="Check Box 430">
              <controlPr defaultSize="0" autoFill="0" autoLine="0" autoPict="0">
                <anchor moveWithCells="1">
                  <from>
                    <xdr:col>7</xdr:col>
                    <xdr:colOff>63500</xdr:colOff>
                    <xdr:row>21</xdr:row>
                    <xdr:rowOff>25400</xdr:rowOff>
                  </from>
                  <to>
                    <xdr:col>7</xdr:col>
                    <xdr:colOff>342900</xdr:colOff>
                    <xdr:row>21</xdr:row>
                    <xdr:rowOff>215900</xdr:rowOff>
                  </to>
                </anchor>
              </controlPr>
            </control>
          </mc:Choice>
        </mc:AlternateContent>
        <mc:AlternateContent xmlns:mc="http://schemas.openxmlformats.org/markup-compatibility/2006">
          <mc:Choice Requires="x14">
            <control shapeId="1455" r:id="rId149" name="Check Box 431">
              <controlPr defaultSize="0" autoFill="0" autoLine="0" autoPict="0">
                <anchor moveWithCells="1">
                  <from>
                    <xdr:col>5</xdr:col>
                    <xdr:colOff>63500</xdr:colOff>
                    <xdr:row>17</xdr:row>
                    <xdr:rowOff>12700</xdr:rowOff>
                  </from>
                  <to>
                    <xdr:col>5</xdr:col>
                    <xdr:colOff>355600</xdr:colOff>
                    <xdr:row>18</xdr:row>
                    <xdr:rowOff>0</xdr:rowOff>
                  </to>
                </anchor>
              </controlPr>
            </control>
          </mc:Choice>
        </mc:AlternateContent>
        <mc:AlternateContent xmlns:mc="http://schemas.openxmlformats.org/markup-compatibility/2006">
          <mc:Choice Requires="x14">
            <control shapeId="1456" r:id="rId150" name="Check Box 432">
              <controlPr defaultSize="0" autoFill="0" autoLine="0" autoPict="0">
                <anchor moveWithCells="1">
                  <from>
                    <xdr:col>5</xdr:col>
                    <xdr:colOff>63500</xdr:colOff>
                    <xdr:row>18</xdr:row>
                    <xdr:rowOff>12700</xdr:rowOff>
                  </from>
                  <to>
                    <xdr:col>5</xdr:col>
                    <xdr:colOff>304800</xdr:colOff>
                    <xdr:row>18</xdr:row>
                    <xdr:rowOff>241300</xdr:rowOff>
                  </to>
                </anchor>
              </controlPr>
            </control>
          </mc:Choice>
        </mc:AlternateContent>
        <mc:AlternateContent xmlns:mc="http://schemas.openxmlformats.org/markup-compatibility/2006">
          <mc:Choice Requires="x14">
            <control shapeId="1457" r:id="rId151" name="Check Box 433">
              <controlPr defaultSize="0" autoFill="0" autoLine="0" autoPict="0">
                <anchor moveWithCells="1">
                  <from>
                    <xdr:col>5</xdr:col>
                    <xdr:colOff>63500</xdr:colOff>
                    <xdr:row>19</xdr:row>
                    <xdr:rowOff>12700</xdr:rowOff>
                  </from>
                  <to>
                    <xdr:col>5</xdr:col>
                    <xdr:colOff>279400</xdr:colOff>
                    <xdr:row>20</xdr:row>
                    <xdr:rowOff>0</xdr:rowOff>
                  </to>
                </anchor>
              </controlPr>
            </control>
          </mc:Choice>
        </mc:AlternateContent>
        <mc:AlternateContent xmlns:mc="http://schemas.openxmlformats.org/markup-compatibility/2006">
          <mc:Choice Requires="x14">
            <control shapeId="1459" r:id="rId152" name="Check Box 435">
              <controlPr defaultSize="0" autoFill="0" autoLine="0" autoPict="0">
                <anchor moveWithCells="1">
                  <from>
                    <xdr:col>5</xdr:col>
                    <xdr:colOff>63500</xdr:colOff>
                    <xdr:row>21</xdr:row>
                    <xdr:rowOff>12700</xdr:rowOff>
                  </from>
                  <to>
                    <xdr:col>5</xdr:col>
                    <xdr:colOff>368300</xdr:colOff>
                    <xdr:row>21</xdr:row>
                    <xdr:rowOff>203200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307BA-CA96-294D-81BA-E850FBEB31CA}">
  <sheetPr>
    <pageSetUpPr fitToPage="1"/>
  </sheetPr>
  <dimension ref="B1:P28"/>
  <sheetViews>
    <sheetView workbookViewId="0">
      <selection activeCell="H18" sqref="H18:J18"/>
    </sheetView>
  </sheetViews>
  <sheetFormatPr baseColWidth="10" defaultRowHeight="20"/>
  <cols>
    <col min="3" max="3" width="19.85546875" customWidth="1"/>
    <col min="5" max="5" width="18.42578125" customWidth="1"/>
    <col min="6" max="6" width="11.7109375" customWidth="1"/>
    <col min="7" max="7" width="18.85546875" customWidth="1"/>
    <col min="10" max="10" width="13.42578125" customWidth="1"/>
  </cols>
  <sheetData>
    <row r="1" spans="2:16" ht="263" customHeight="1">
      <c r="E1" t="s">
        <v>95</v>
      </c>
      <c r="L1" t="s">
        <v>96</v>
      </c>
    </row>
    <row r="2" spans="2:16" ht="21" thickBot="1">
      <c r="P2" t="s">
        <v>95</v>
      </c>
    </row>
    <row r="3" spans="2:16">
      <c r="B3" s="36"/>
      <c r="C3" s="37"/>
      <c r="D3" s="37"/>
      <c r="E3" s="37"/>
      <c r="F3" s="37"/>
      <c r="G3" s="37"/>
      <c r="H3" s="37"/>
      <c r="I3" s="37"/>
      <c r="J3" s="38"/>
    </row>
    <row r="4" spans="2:16" ht="31">
      <c r="B4" s="63" t="s">
        <v>64</v>
      </c>
      <c r="C4" s="47"/>
      <c r="D4" s="47"/>
      <c r="E4" s="47"/>
      <c r="F4" s="47"/>
      <c r="G4" s="47"/>
      <c r="H4" s="47"/>
      <c r="I4" s="47"/>
      <c r="J4" s="39" t="s">
        <v>88</v>
      </c>
    </row>
    <row r="5" spans="2:16">
      <c r="B5" s="40"/>
      <c r="J5" s="41"/>
    </row>
    <row r="6" spans="2:16" ht="27">
      <c r="B6" s="40"/>
      <c r="C6" s="42" t="s">
        <v>92</v>
      </c>
      <c r="D6" s="42"/>
      <c r="E6" s="42"/>
      <c r="F6" s="42"/>
      <c r="G6" s="42"/>
      <c r="H6" s="42"/>
      <c r="I6" s="42"/>
      <c r="J6" s="43"/>
    </row>
    <row r="7" spans="2:16" ht="27">
      <c r="B7" s="40"/>
      <c r="C7" s="42"/>
      <c r="D7" s="42"/>
      <c r="E7" s="42"/>
      <c r="F7" s="42"/>
      <c r="G7" s="42"/>
      <c r="H7" s="66">
        <f>計算シート!M8</f>
        <v>0</v>
      </c>
      <c r="I7" s="66"/>
      <c r="J7" s="67"/>
      <c r="L7" t="s">
        <v>97</v>
      </c>
    </row>
    <row r="8" spans="2:16" ht="27">
      <c r="B8" s="40"/>
      <c r="C8" s="42"/>
      <c r="D8" s="42"/>
      <c r="E8" s="42"/>
      <c r="F8" s="42"/>
      <c r="G8" s="42"/>
      <c r="H8" s="66"/>
      <c r="I8" s="66"/>
      <c r="J8" s="67"/>
    </row>
    <row r="9" spans="2:16" ht="27">
      <c r="B9" s="40"/>
      <c r="C9" s="64" t="s">
        <v>108</v>
      </c>
      <c r="D9" s="64"/>
      <c r="E9" s="64"/>
      <c r="F9" s="64"/>
      <c r="G9" s="64"/>
      <c r="H9" s="64"/>
      <c r="I9" s="64"/>
      <c r="J9" s="65"/>
    </row>
    <row r="10" spans="2:16" ht="27">
      <c r="B10" s="40"/>
      <c r="C10" s="42"/>
      <c r="D10" s="42"/>
      <c r="E10" s="42"/>
      <c r="F10" s="42"/>
      <c r="G10" s="42"/>
      <c r="H10" s="66">
        <f>計算シート!M15</f>
        <v>0</v>
      </c>
      <c r="I10" s="66"/>
      <c r="J10" s="67"/>
    </row>
    <row r="11" spans="2:16" ht="27">
      <c r="B11" s="40"/>
      <c r="C11" s="42"/>
      <c r="D11" s="42"/>
      <c r="E11" s="42"/>
      <c r="F11" s="42"/>
      <c r="G11" s="42"/>
      <c r="H11" s="66"/>
      <c r="I11" s="66"/>
      <c r="J11" s="67"/>
    </row>
    <row r="12" spans="2:16" ht="27">
      <c r="B12" s="40"/>
      <c r="C12" s="42" t="s">
        <v>109</v>
      </c>
      <c r="D12" s="42"/>
      <c r="E12" s="42"/>
      <c r="F12" s="42"/>
      <c r="G12" s="42"/>
      <c r="H12" s="42"/>
      <c r="I12" s="42"/>
      <c r="J12" s="43"/>
    </row>
    <row r="13" spans="2:16" ht="27">
      <c r="B13" s="40"/>
      <c r="C13" s="42"/>
      <c r="D13" s="42"/>
      <c r="E13" s="42"/>
      <c r="F13" s="42"/>
      <c r="G13" s="42"/>
      <c r="H13" s="66">
        <f>計算シート!M47+計算シート!M51+計算シート!M54+計算シート!M58+計算シート!M61+計算シート!M65+計算シート!M76+計算シート!M78+計算シート!M83+計算シート!M85+計算シート!M88+計算シート!M92+計算シート!M95+計算シート!M101+計算シート!M104</f>
        <v>0</v>
      </c>
      <c r="I13" s="66"/>
      <c r="J13" s="67"/>
    </row>
    <row r="14" spans="2:16" ht="27">
      <c r="B14" s="40"/>
      <c r="C14" s="42"/>
      <c r="D14" s="42"/>
      <c r="E14" s="42"/>
      <c r="F14" s="42"/>
      <c r="G14" s="42"/>
      <c r="H14" s="66"/>
      <c r="I14" s="66"/>
      <c r="J14" s="67"/>
    </row>
    <row r="15" spans="2:16" ht="27">
      <c r="B15" s="40"/>
      <c r="C15" s="42"/>
      <c r="D15" s="42"/>
      <c r="E15" s="42"/>
      <c r="F15" s="85" t="s">
        <v>110</v>
      </c>
      <c r="G15" s="85"/>
      <c r="H15" s="85">
        <f>H7+H10+H13</f>
        <v>0</v>
      </c>
      <c r="I15" s="85"/>
      <c r="J15" s="86"/>
    </row>
    <row r="16" spans="2:16" ht="27">
      <c r="B16" s="40"/>
      <c r="C16" s="42"/>
      <c r="D16" s="42"/>
      <c r="E16" s="42"/>
      <c r="F16" s="85"/>
      <c r="G16" s="85"/>
      <c r="H16" s="85"/>
      <c r="I16" s="85"/>
      <c r="J16" s="86"/>
    </row>
    <row r="17" spans="2:13" ht="27">
      <c r="B17" s="40"/>
      <c r="C17" s="42" t="s">
        <v>93</v>
      </c>
      <c r="D17" s="42"/>
      <c r="E17" s="42"/>
      <c r="F17" s="42"/>
      <c r="G17" s="42"/>
      <c r="H17" s="42"/>
      <c r="I17" s="42"/>
      <c r="J17" s="43"/>
    </row>
    <row r="18" spans="2:13" ht="27">
      <c r="B18" s="40"/>
      <c r="C18" s="42"/>
      <c r="D18" s="42"/>
      <c r="E18" s="42"/>
      <c r="F18" s="42"/>
      <c r="G18" s="42" t="s">
        <v>37</v>
      </c>
      <c r="H18" s="66">
        <f>計算シート!M117</f>
        <v>0</v>
      </c>
      <c r="I18" s="66"/>
      <c r="J18" s="67"/>
      <c r="M18" t="s">
        <v>98</v>
      </c>
    </row>
    <row r="19" spans="2:13" ht="27">
      <c r="B19" s="40"/>
      <c r="C19" s="42"/>
      <c r="D19" s="42"/>
      <c r="E19" s="42"/>
      <c r="F19" s="42"/>
      <c r="G19" s="42" t="s">
        <v>111</v>
      </c>
      <c r="H19" s="66">
        <f>計算シート!M111</f>
        <v>0</v>
      </c>
      <c r="I19" s="66"/>
      <c r="J19" s="67"/>
    </row>
    <row r="20" spans="2:13" ht="27">
      <c r="B20" s="40"/>
      <c r="C20" s="42"/>
      <c r="D20" s="42"/>
      <c r="E20" s="42"/>
      <c r="F20" s="42"/>
      <c r="G20" s="42" t="s">
        <v>107</v>
      </c>
      <c r="H20" s="66">
        <f>計算シート!M122</f>
        <v>0</v>
      </c>
      <c r="I20" s="66"/>
      <c r="J20" s="67"/>
    </row>
    <row r="21" spans="2:13" ht="27">
      <c r="B21" s="40"/>
      <c r="C21" s="42"/>
      <c r="D21" s="42"/>
      <c r="E21" s="42"/>
      <c r="F21" s="42"/>
      <c r="G21" s="42" t="s">
        <v>112</v>
      </c>
      <c r="H21" s="66">
        <f>計算シート!M126</f>
        <v>0</v>
      </c>
      <c r="I21" s="66"/>
      <c r="J21" s="67"/>
    </row>
    <row r="22" spans="2:13" ht="27">
      <c r="B22" s="40"/>
      <c r="C22" s="42"/>
      <c r="D22" s="42"/>
      <c r="E22" s="42"/>
      <c r="F22" s="74" t="s">
        <v>113</v>
      </c>
      <c r="G22" s="74"/>
      <c r="H22" s="74">
        <f>H18+H19+H20+H21</f>
        <v>0</v>
      </c>
      <c r="I22" s="74"/>
      <c r="J22" s="75"/>
    </row>
    <row r="23" spans="2:13" ht="28" thickBot="1">
      <c r="B23" s="40"/>
      <c r="C23" s="42"/>
      <c r="D23" s="42"/>
      <c r="E23" s="42"/>
      <c r="F23" s="74"/>
      <c r="G23" s="74"/>
      <c r="H23" s="74"/>
      <c r="I23" s="74"/>
      <c r="J23" s="75"/>
    </row>
    <row r="24" spans="2:13" ht="27">
      <c r="B24" s="40"/>
      <c r="C24" s="66" t="str">
        <f>計算シート!B128</f>
        <v>　様</v>
      </c>
      <c r="D24" s="66"/>
      <c r="E24" s="42"/>
      <c r="F24" s="76" t="s">
        <v>114</v>
      </c>
      <c r="G24" s="77"/>
      <c r="H24" s="77">
        <f>H22+H15</f>
        <v>0</v>
      </c>
      <c r="I24" s="77"/>
      <c r="J24" s="82"/>
    </row>
    <row r="25" spans="2:13" ht="28" thickBot="1">
      <c r="B25" s="40"/>
      <c r="C25" s="68"/>
      <c r="D25" s="68"/>
      <c r="E25" s="42"/>
      <c r="F25" s="78"/>
      <c r="G25" s="79"/>
      <c r="H25" s="79"/>
      <c r="I25" s="79"/>
      <c r="J25" s="83"/>
    </row>
    <row r="26" spans="2:13" ht="30" customHeight="1">
      <c r="B26" s="69" t="s">
        <v>94</v>
      </c>
      <c r="C26" s="70"/>
      <c r="D26" s="70"/>
      <c r="E26" s="70"/>
      <c r="F26" s="78"/>
      <c r="G26" s="79"/>
      <c r="H26" s="79"/>
      <c r="I26" s="79"/>
      <c r="J26" s="83"/>
    </row>
    <row r="27" spans="2:13" ht="20" customHeight="1">
      <c r="B27" s="71"/>
      <c r="C27" s="70"/>
      <c r="D27" s="70"/>
      <c r="E27" s="70"/>
      <c r="F27" s="78"/>
      <c r="G27" s="79"/>
      <c r="H27" s="79"/>
      <c r="I27" s="79"/>
      <c r="J27" s="83"/>
    </row>
    <row r="28" spans="2:13" ht="27" customHeight="1" thickBot="1">
      <c r="B28" s="72"/>
      <c r="C28" s="73"/>
      <c r="D28" s="73"/>
      <c r="E28" s="73"/>
      <c r="F28" s="80"/>
      <c r="G28" s="81"/>
      <c r="H28" s="81"/>
      <c r="I28" s="81"/>
      <c r="J28" s="84"/>
    </row>
  </sheetData>
  <mergeCells count="17">
    <mergeCell ref="F15:G16"/>
    <mergeCell ref="H15:J16"/>
    <mergeCell ref="H18:J18"/>
    <mergeCell ref="H19:J19"/>
    <mergeCell ref="H20:J20"/>
    <mergeCell ref="C24:D25"/>
    <mergeCell ref="B26:E28"/>
    <mergeCell ref="F22:G23"/>
    <mergeCell ref="H22:J23"/>
    <mergeCell ref="H21:J21"/>
    <mergeCell ref="F24:G28"/>
    <mergeCell ref="H24:J28"/>
    <mergeCell ref="B4:I4"/>
    <mergeCell ref="C9:J9"/>
    <mergeCell ref="H7:J8"/>
    <mergeCell ref="H10:J11"/>
    <mergeCell ref="H13:J14"/>
  </mergeCells>
  <phoneticPr fontId="1"/>
  <pageMargins left="0.7" right="0.7" top="0.75" bottom="0.75" header="0.3" footer="0.3"/>
  <pageSetup paperSize="9" scale="48"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計算シート</vt:lpstr>
      <vt:lpstr>わかりやすい方</vt:lpstr>
      <vt:lpstr>わかりやすい方!Print_Area</vt:lpstr>
      <vt:lpstr>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kosuke ichihashi</dc:creator>
  <cp:lastModifiedBy>市橋 康佑(du24q101)</cp:lastModifiedBy>
  <cp:lastPrinted>2025-05-01T07:06:11Z</cp:lastPrinted>
  <dcterms:created xsi:type="dcterms:W3CDTF">2020-03-06T01:29:25Z</dcterms:created>
  <dcterms:modified xsi:type="dcterms:W3CDTF">2025-06-19T09:18:02Z</dcterms:modified>
</cp:coreProperties>
</file>